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Меню" sheetId="1" r:id="rId1"/>
    <sheet name="Раскладка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I32" i="2" l="1"/>
  <c r="AI33" i="2"/>
  <c r="AI34" i="2"/>
  <c r="AI35" i="2"/>
  <c r="AJ5" i="2"/>
  <c r="W130" i="2"/>
  <c r="X130" i="2"/>
  <c r="Y130" i="2"/>
  <c r="Z130" i="2"/>
  <c r="AA130" i="2"/>
  <c r="AB130" i="2"/>
  <c r="AC130" i="2"/>
  <c r="AD130" i="2"/>
  <c r="AE130" i="2"/>
  <c r="AF130" i="2"/>
  <c r="AG130" i="2"/>
  <c r="AH130" i="2"/>
  <c r="AI57" i="2"/>
  <c r="AI56" i="2"/>
  <c r="Z25" i="1"/>
  <c r="W25" i="1"/>
  <c r="Y25" i="1"/>
  <c r="AI75" i="2"/>
  <c r="W149" i="2"/>
  <c r="X149" i="2"/>
  <c r="Y149" i="2"/>
  <c r="Z149" i="2"/>
  <c r="AA149" i="2"/>
  <c r="AB149" i="2"/>
  <c r="AC149" i="2"/>
  <c r="AD149" i="2"/>
  <c r="AE149" i="2"/>
  <c r="AF149" i="2"/>
  <c r="AG149" i="2"/>
  <c r="AH149" i="2"/>
  <c r="V149" i="2"/>
  <c r="J7" i="1"/>
  <c r="J6" i="1"/>
  <c r="D40" i="1"/>
  <c r="D100" i="1"/>
  <c r="Q101" i="1"/>
  <c r="Q100" i="1"/>
  <c r="C141" i="1"/>
  <c r="C142" i="1"/>
  <c r="C140" i="1"/>
  <c r="D162" i="1"/>
  <c r="J191" i="1"/>
  <c r="J190" i="1"/>
  <c r="J176" i="1"/>
  <c r="J175" i="1"/>
  <c r="Q179" i="1"/>
  <c r="Q178" i="1"/>
  <c r="Q177" i="1"/>
  <c r="Q176" i="1"/>
  <c r="Q175" i="1"/>
  <c r="Q174" i="1"/>
  <c r="Q173" i="1"/>
  <c r="Q172" i="1"/>
  <c r="Q171" i="1"/>
  <c r="Y158" i="1"/>
  <c r="C163" i="1"/>
  <c r="R149" i="1"/>
  <c r="S149" i="1"/>
  <c r="T149" i="1"/>
  <c r="U149" i="1"/>
  <c r="P148" i="1"/>
  <c r="P149" i="1" s="1"/>
  <c r="D149" i="1"/>
  <c r="E149" i="1"/>
  <c r="F149" i="1"/>
  <c r="G149" i="1"/>
  <c r="B149" i="1"/>
  <c r="C143" i="1"/>
  <c r="C139" i="1"/>
  <c r="Y149" i="1"/>
  <c r="X143" i="1"/>
  <c r="X140" i="1"/>
  <c r="Q145" i="1"/>
  <c r="Q144" i="1"/>
  <c r="K149" i="1"/>
  <c r="Q141" i="1"/>
  <c r="J145" i="1"/>
  <c r="J144" i="1"/>
  <c r="Y133" i="1"/>
  <c r="Z133" i="1"/>
  <c r="AA133" i="1"/>
  <c r="AB133" i="1"/>
  <c r="W133" i="1"/>
  <c r="X132" i="1"/>
  <c r="X131" i="1"/>
  <c r="X130" i="1"/>
  <c r="X129" i="1"/>
  <c r="B133" i="1"/>
  <c r="D133" i="1"/>
  <c r="Q113" i="1"/>
  <c r="Q112" i="1"/>
  <c r="P120" i="1"/>
  <c r="R110" i="1"/>
  <c r="Y103" i="1"/>
  <c r="Z103" i="1"/>
  <c r="AA103" i="1"/>
  <c r="AB103" i="1"/>
  <c r="W103" i="1"/>
  <c r="X101" i="1"/>
  <c r="X100" i="1"/>
  <c r="X99" i="1"/>
  <c r="X98" i="1"/>
  <c r="Q32" i="1"/>
  <c r="C69" i="1"/>
  <c r="W57" i="1"/>
  <c r="Z57" i="1"/>
  <c r="AA57" i="1"/>
  <c r="AB57" i="1"/>
  <c r="Y57" i="1"/>
  <c r="X52" i="1"/>
  <c r="X51" i="1"/>
  <c r="X50" i="1"/>
  <c r="Q21" i="1"/>
  <c r="P10" i="1"/>
  <c r="J21" i="1"/>
  <c r="J20" i="1"/>
  <c r="K150" i="1" l="1"/>
  <c r="AI106" i="2"/>
  <c r="AI134" i="2"/>
  <c r="AI135" i="2"/>
  <c r="AI136" i="2"/>
  <c r="AI80" i="2" s="1"/>
  <c r="AI137" i="2"/>
  <c r="AI138" i="2"/>
  <c r="AI139" i="2"/>
  <c r="AI140" i="2"/>
  <c r="AI141" i="2"/>
  <c r="AI142" i="2"/>
  <c r="AI143" i="2"/>
  <c r="AI144" i="2"/>
  <c r="AI145" i="2"/>
  <c r="AI146" i="2"/>
  <c r="AI147" i="2"/>
  <c r="AI148" i="2"/>
  <c r="AI133" i="2"/>
  <c r="V130" i="2"/>
  <c r="AI115" i="2"/>
  <c r="AI116" i="2"/>
  <c r="AI117" i="2"/>
  <c r="AI118" i="2"/>
  <c r="AI119" i="2"/>
  <c r="AI120" i="2"/>
  <c r="AI121" i="2"/>
  <c r="AI122" i="2"/>
  <c r="AI123" i="2"/>
  <c r="AI124" i="2"/>
  <c r="AI125" i="2"/>
  <c r="AI126" i="2"/>
  <c r="AI127" i="2"/>
  <c r="AI128" i="2"/>
  <c r="AI130" i="2" s="1"/>
  <c r="AI129" i="2"/>
  <c r="AI114" i="2"/>
  <c r="Q66" i="1"/>
  <c r="R103" i="1"/>
  <c r="S103" i="1"/>
  <c r="T103" i="1"/>
  <c r="U103" i="1"/>
  <c r="Z149" i="1"/>
  <c r="AA149" i="1"/>
  <c r="AB149" i="1"/>
  <c r="Y40" i="1"/>
  <c r="Z40" i="1"/>
  <c r="AA40" i="1"/>
  <c r="AB40" i="1"/>
  <c r="Y72" i="1"/>
  <c r="Z72" i="1"/>
  <c r="AA72" i="1"/>
  <c r="AB72" i="1"/>
  <c r="Y88" i="1"/>
  <c r="Z88" i="1"/>
  <c r="AA88" i="1"/>
  <c r="AB88" i="1"/>
  <c r="Y118" i="1"/>
  <c r="Z118" i="1"/>
  <c r="AA118" i="1"/>
  <c r="AB118" i="1"/>
  <c r="X128" i="1"/>
  <c r="X35" i="1"/>
  <c r="X113" i="1"/>
  <c r="Y180" i="1"/>
  <c r="Z180" i="1"/>
  <c r="AA180" i="1"/>
  <c r="AB180" i="1"/>
  <c r="AI54" i="2"/>
  <c r="AI55" i="2"/>
  <c r="AI149" i="2" l="1"/>
  <c r="AI78" i="2"/>
  <c r="AI79" i="2"/>
  <c r="AI81" i="2"/>
  <c r="P103" i="1"/>
  <c r="AI84" i="2"/>
  <c r="AI85" i="2"/>
  <c r="AI86" i="2"/>
  <c r="AI87" i="2"/>
  <c r="AI88" i="2"/>
  <c r="AI89" i="2"/>
  <c r="AI90" i="2"/>
  <c r="AI95" i="2"/>
  <c r="AI97" i="2"/>
  <c r="AI98" i="2"/>
  <c r="AI99" i="2"/>
  <c r="AI100" i="2"/>
  <c r="AI82" i="2"/>
  <c r="AI61" i="2"/>
  <c r="AI62" i="2"/>
  <c r="AI63" i="2"/>
  <c r="AI64" i="2"/>
  <c r="AI65" i="2"/>
  <c r="AI66" i="2"/>
  <c r="AI67" i="2"/>
  <c r="AI68" i="2"/>
  <c r="AI69" i="2"/>
  <c r="AI70" i="2"/>
  <c r="AI71" i="2"/>
  <c r="AI72" i="2"/>
  <c r="AI73" i="2"/>
  <c r="AI74" i="2"/>
  <c r="AI60" i="2"/>
  <c r="AI39" i="2"/>
  <c r="AI40" i="2"/>
  <c r="AI41" i="2"/>
  <c r="AI42" i="2"/>
  <c r="AI43" i="2"/>
  <c r="AI44" i="2"/>
  <c r="AI45" i="2"/>
  <c r="AI46" i="2"/>
  <c r="AI47" i="2"/>
  <c r="AI48" i="2"/>
  <c r="AI49" i="2"/>
  <c r="AI50" i="2"/>
  <c r="AI51" i="2"/>
  <c r="AI52" i="2"/>
  <c r="AI53" i="2"/>
  <c r="AI38" i="2"/>
  <c r="AI25" i="2"/>
  <c r="AI26" i="2"/>
  <c r="AI27" i="2"/>
  <c r="AI28" i="2"/>
  <c r="AI29" i="2"/>
  <c r="AI30" i="2"/>
  <c r="AI31" i="2"/>
  <c r="AI24" i="2"/>
  <c r="C187" i="1"/>
  <c r="Q49" i="1"/>
  <c r="B195" i="1"/>
  <c r="AI16" i="2"/>
  <c r="AI17" i="2"/>
  <c r="AI18" i="2"/>
  <c r="AI19" i="2"/>
  <c r="AI20" i="2"/>
  <c r="AI21" i="2"/>
  <c r="AI15" i="2"/>
  <c r="AI5" i="2"/>
  <c r="AI6" i="2"/>
  <c r="AI7" i="2"/>
  <c r="AI8" i="2"/>
  <c r="AI9" i="2"/>
  <c r="AI10" i="2"/>
  <c r="AI11" i="2"/>
  <c r="AI12" i="2"/>
  <c r="AI4" i="2"/>
  <c r="X111" i="1"/>
  <c r="X81" i="1"/>
  <c r="W40" i="1"/>
  <c r="Q50" i="1"/>
  <c r="P57" i="1"/>
  <c r="W180" i="1"/>
  <c r="W149" i="1"/>
  <c r="W118" i="1"/>
  <c r="W72" i="1"/>
  <c r="W88" i="1"/>
  <c r="AJ23" i="2" l="1"/>
  <c r="AJ37" i="2"/>
  <c r="AJ59" i="2"/>
  <c r="AJ3" i="2"/>
  <c r="AJ78" i="2"/>
  <c r="AJ14" i="2"/>
  <c r="AJ24" i="2"/>
  <c r="C84" i="1"/>
  <c r="C83" i="1"/>
  <c r="C117" i="1"/>
  <c r="J68" i="1"/>
  <c r="J67" i="1"/>
  <c r="X139" i="1"/>
  <c r="S150" i="1"/>
  <c r="R150" i="1"/>
  <c r="C82" i="1"/>
  <c r="X96" i="1"/>
  <c r="X17" i="1"/>
  <c r="AI110" i="2" l="1"/>
  <c r="AJ111" i="2" s="1"/>
  <c r="C160" i="1"/>
  <c r="C125" i="1"/>
  <c r="C41" i="1"/>
  <c r="B41" i="1"/>
  <c r="B166" i="1"/>
  <c r="C166" i="1" s="1"/>
  <c r="J160" i="1"/>
  <c r="J159" i="1"/>
  <c r="C174" i="1"/>
  <c r="X189" i="1"/>
  <c r="T90" i="1"/>
  <c r="S90" i="1"/>
  <c r="R89" i="1"/>
  <c r="R90" i="1" s="1"/>
  <c r="E195" i="1"/>
  <c r="F195" i="1"/>
  <c r="G195" i="1"/>
  <c r="D195" i="1"/>
  <c r="S57" i="1"/>
  <c r="T57" i="1"/>
  <c r="U57" i="1"/>
  <c r="R57" i="1"/>
  <c r="S25" i="1"/>
  <c r="T25" i="1"/>
  <c r="U25" i="1"/>
  <c r="R25" i="1"/>
  <c r="C22" i="1"/>
  <c r="P25" i="1" l="1"/>
  <c r="C188" i="1"/>
  <c r="Y11" i="1"/>
  <c r="Z11" i="1"/>
  <c r="AA11" i="1"/>
  <c r="AB11" i="1"/>
  <c r="R11" i="1"/>
  <c r="S11" i="1"/>
  <c r="T11" i="1"/>
  <c r="U11" i="1"/>
  <c r="K11" i="1"/>
  <c r="L11" i="1"/>
  <c r="M11" i="1"/>
  <c r="N11" i="1"/>
  <c r="K25" i="1"/>
  <c r="L25" i="1"/>
  <c r="M25" i="1"/>
  <c r="N25" i="1"/>
  <c r="D25" i="1"/>
  <c r="E25" i="1"/>
  <c r="F25" i="1"/>
  <c r="G25" i="1"/>
  <c r="AB25" i="1"/>
  <c r="AA25" i="1"/>
  <c r="R40" i="1"/>
  <c r="S40" i="1"/>
  <c r="T40" i="1"/>
  <c r="U40" i="1"/>
  <c r="K40" i="1"/>
  <c r="L40" i="1"/>
  <c r="M40" i="1"/>
  <c r="N40" i="1"/>
  <c r="E40" i="1"/>
  <c r="F40" i="1"/>
  <c r="G40" i="1"/>
  <c r="D57" i="1"/>
  <c r="E57" i="1"/>
  <c r="F57" i="1"/>
  <c r="G57" i="1"/>
  <c r="K57" i="1"/>
  <c r="L57" i="1"/>
  <c r="M57" i="1"/>
  <c r="N57" i="1"/>
  <c r="R72" i="1"/>
  <c r="S72" i="1"/>
  <c r="T72" i="1"/>
  <c r="U72" i="1"/>
  <c r="K72" i="1"/>
  <c r="L72" i="1"/>
  <c r="M72" i="1"/>
  <c r="N72" i="1"/>
  <c r="D72" i="1"/>
  <c r="E72" i="1"/>
  <c r="F72" i="1"/>
  <c r="G72" i="1"/>
  <c r="K103" i="1"/>
  <c r="L103" i="1"/>
  <c r="M103" i="1"/>
  <c r="N103" i="1"/>
  <c r="D118" i="1"/>
  <c r="E118" i="1"/>
  <c r="F118" i="1"/>
  <c r="G118" i="1"/>
  <c r="K118" i="1"/>
  <c r="L118" i="1"/>
  <c r="M118" i="1"/>
  <c r="N118" i="1"/>
  <c r="R118" i="1"/>
  <c r="S118" i="1"/>
  <c r="T118" i="1"/>
  <c r="U118" i="1"/>
  <c r="R133" i="1"/>
  <c r="S133" i="1"/>
  <c r="T133" i="1"/>
  <c r="U133" i="1"/>
  <c r="K133" i="1"/>
  <c r="L133" i="1"/>
  <c r="M133" i="1"/>
  <c r="N133" i="1"/>
  <c r="E133" i="1"/>
  <c r="F133" i="1"/>
  <c r="G133" i="1"/>
  <c r="L149" i="1"/>
  <c r="M149" i="1"/>
  <c r="N149" i="1"/>
  <c r="D165" i="1"/>
  <c r="E165" i="1"/>
  <c r="F165" i="1"/>
  <c r="G165" i="1"/>
  <c r="K165" i="1"/>
  <c r="L165" i="1"/>
  <c r="M165" i="1"/>
  <c r="N165" i="1"/>
  <c r="R165" i="1"/>
  <c r="S165" i="1"/>
  <c r="T165" i="1"/>
  <c r="U165" i="1"/>
  <c r="Y165" i="1"/>
  <c r="Z165" i="1"/>
  <c r="AA165" i="1"/>
  <c r="AB165" i="1"/>
  <c r="R180" i="1"/>
  <c r="S180" i="1"/>
  <c r="T180" i="1"/>
  <c r="U180" i="1"/>
  <c r="K180" i="1"/>
  <c r="L180" i="1"/>
  <c r="M180" i="1"/>
  <c r="N180" i="1"/>
  <c r="D180" i="1"/>
  <c r="E180" i="1"/>
  <c r="F180" i="1"/>
  <c r="G180" i="1"/>
  <c r="K195" i="1"/>
  <c r="L195" i="1"/>
  <c r="M195" i="1"/>
  <c r="N195" i="1"/>
  <c r="R195" i="1"/>
  <c r="S195" i="1"/>
  <c r="T195" i="1"/>
  <c r="U195" i="1"/>
  <c r="Y195" i="1"/>
  <c r="Z195" i="1"/>
  <c r="AA195" i="1"/>
  <c r="AB195" i="1"/>
  <c r="D103" i="1"/>
  <c r="E103" i="1"/>
  <c r="F103" i="1"/>
  <c r="G103" i="1"/>
  <c r="D88" i="1"/>
  <c r="E88" i="1"/>
  <c r="F88" i="1"/>
  <c r="G88" i="1"/>
  <c r="K88" i="1"/>
  <c r="L88" i="1"/>
  <c r="M88" i="1"/>
  <c r="N88" i="1"/>
  <c r="R88" i="1"/>
  <c r="S88" i="1"/>
  <c r="T88" i="1"/>
  <c r="U88" i="1"/>
  <c r="B103" i="1"/>
  <c r="X187" i="1"/>
  <c r="X188" i="1"/>
  <c r="X190" i="1"/>
  <c r="X191" i="1"/>
  <c r="X192" i="1"/>
  <c r="X193" i="1"/>
  <c r="X194" i="1"/>
  <c r="X186" i="1"/>
  <c r="Q187" i="1"/>
  <c r="Q188" i="1"/>
  <c r="Q195" i="1" s="1"/>
  <c r="Q189" i="1"/>
  <c r="Q190" i="1"/>
  <c r="Q191" i="1"/>
  <c r="Q192" i="1"/>
  <c r="Q193" i="1"/>
  <c r="Q194" i="1"/>
  <c r="Q186" i="1"/>
  <c r="J187" i="1"/>
  <c r="J195" i="1" s="1"/>
  <c r="J188" i="1"/>
  <c r="J189" i="1"/>
  <c r="J192" i="1"/>
  <c r="J193" i="1"/>
  <c r="J194" i="1"/>
  <c r="J186" i="1"/>
  <c r="C189" i="1"/>
  <c r="C190" i="1"/>
  <c r="C191" i="1"/>
  <c r="C192" i="1"/>
  <c r="C193" i="1"/>
  <c r="C194" i="1"/>
  <c r="C186" i="1"/>
  <c r="X172" i="1"/>
  <c r="X173" i="1"/>
  <c r="X174" i="1"/>
  <c r="X175" i="1"/>
  <c r="X176" i="1"/>
  <c r="X177" i="1"/>
  <c r="X178" i="1"/>
  <c r="X179" i="1"/>
  <c r="X171" i="1"/>
  <c r="J172" i="1"/>
  <c r="J173" i="1"/>
  <c r="J174" i="1"/>
  <c r="J177" i="1"/>
  <c r="J178" i="1"/>
  <c r="J179" i="1"/>
  <c r="J171" i="1"/>
  <c r="J180" i="1" s="1"/>
  <c r="C172" i="1"/>
  <c r="C173" i="1"/>
  <c r="C175" i="1"/>
  <c r="C176" i="1"/>
  <c r="C177" i="1"/>
  <c r="C178" i="1"/>
  <c r="C179" i="1"/>
  <c r="C171" i="1"/>
  <c r="X156" i="1"/>
  <c r="X157" i="1"/>
  <c r="X158" i="1"/>
  <c r="X159" i="1"/>
  <c r="X160" i="1"/>
  <c r="X161" i="1"/>
  <c r="X162" i="1"/>
  <c r="X164" i="1"/>
  <c r="X155" i="1"/>
  <c r="Q156" i="1"/>
  <c r="Q157" i="1"/>
  <c r="Q159" i="1"/>
  <c r="Q160" i="1"/>
  <c r="Q161" i="1"/>
  <c r="Q162" i="1"/>
  <c r="Q164" i="1"/>
  <c r="Q155" i="1"/>
  <c r="J156" i="1"/>
  <c r="J161" i="1"/>
  <c r="J162" i="1"/>
  <c r="J164" i="1"/>
  <c r="J155" i="1"/>
  <c r="J165" i="1" s="1"/>
  <c r="C156" i="1"/>
  <c r="C157" i="1"/>
  <c r="C158" i="1"/>
  <c r="C159" i="1"/>
  <c r="C161" i="1"/>
  <c r="C162" i="1"/>
  <c r="C164" i="1"/>
  <c r="C155" i="1"/>
  <c r="X141" i="1"/>
  <c r="X142" i="1"/>
  <c r="X144" i="1"/>
  <c r="X145" i="1"/>
  <c r="X146" i="1"/>
  <c r="X147" i="1"/>
  <c r="X148" i="1"/>
  <c r="Q140" i="1"/>
  <c r="Q143" i="1"/>
  <c r="Q146" i="1"/>
  <c r="Q147" i="1"/>
  <c r="Q139" i="1"/>
  <c r="J140" i="1"/>
  <c r="J141" i="1"/>
  <c r="J142" i="1"/>
  <c r="J146" i="1"/>
  <c r="J147" i="1"/>
  <c r="J148" i="1"/>
  <c r="J139" i="1"/>
  <c r="C144" i="1"/>
  <c r="C145" i="1"/>
  <c r="C146" i="1"/>
  <c r="C147" i="1"/>
  <c r="C148" i="1"/>
  <c r="X125" i="1"/>
  <c r="X126" i="1"/>
  <c r="X127" i="1"/>
  <c r="X124" i="1"/>
  <c r="Q125" i="1"/>
  <c r="Q126" i="1"/>
  <c r="Q133" i="1" s="1"/>
  <c r="Q127" i="1"/>
  <c r="Q128" i="1"/>
  <c r="Q129" i="1"/>
  <c r="Q130" i="1"/>
  <c r="Q131" i="1"/>
  <c r="Q132" i="1"/>
  <c r="Q124" i="1"/>
  <c r="J125" i="1"/>
  <c r="J126" i="1"/>
  <c r="J133" i="1" s="1"/>
  <c r="J127" i="1"/>
  <c r="J128" i="1"/>
  <c r="J129" i="1"/>
  <c r="J130" i="1"/>
  <c r="J131" i="1"/>
  <c r="J132" i="1"/>
  <c r="J124" i="1"/>
  <c r="C126" i="1"/>
  <c r="C127" i="1"/>
  <c r="C128" i="1"/>
  <c r="C129" i="1"/>
  <c r="C130" i="1"/>
  <c r="AC130" i="1" s="1"/>
  <c r="C131" i="1"/>
  <c r="C132" i="1"/>
  <c r="C124" i="1"/>
  <c r="X110" i="1"/>
  <c r="X112" i="1"/>
  <c r="X114" i="1"/>
  <c r="X115" i="1"/>
  <c r="X116" i="1"/>
  <c r="X117" i="1"/>
  <c r="X109" i="1"/>
  <c r="Q120" i="1"/>
  <c r="Q114" i="1"/>
  <c r="Q115" i="1"/>
  <c r="Q116" i="1"/>
  <c r="Q117" i="1"/>
  <c r="Q109" i="1"/>
  <c r="J110" i="1"/>
  <c r="J111" i="1"/>
  <c r="J112" i="1"/>
  <c r="J113" i="1"/>
  <c r="J114" i="1"/>
  <c r="J115" i="1"/>
  <c r="J116" i="1"/>
  <c r="J117" i="1"/>
  <c r="J109" i="1"/>
  <c r="J118" i="1" s="1"/>
  <c r="C110" i="1"/>
  <c r="C111" i="1"/>
  <c r="C112" i="1"/>
  <c r="C113" i="1"/>
  <c r="C114" i="1"/>
  <c r="C115" i="1"/>
  <c r="C116" i="1"/>
  <c r="C109" i="1"/>
  <c r="X95" i="1"/>
  <c r="X97" i="1"/>
  <c r="X102" i="1"/>
  <c r="X94" i="1"/>
  <c r="Q95" i="1"/>
  <c r="Q96" i="1"/>
  <c r="Q97" i="1"/>
  <c r="Q98" i="1"/>
  <c r="Q99" i="1"/>
  <c r="Q94" i="1"/>
  <c r="J95" i="1"/>
  <c r="J96" i="1"/>
  <c r="J97" i="1"/>
  <c r="J98" i="1"/>
  <c r="J99" i="1"/>
  <c r="J100" i="1"/>
  <c r="J101" i="1"/>
  <c r="J102" i="1"/>
  <c r="J94" i="1"/>
  <c r="J103" i="1" s="1"/>
  <c r="C96" i="1"/>
  <c r="C97" i="1"/>
  <c r="C98" i="1"/>
  <c r="C99" i="1"/>
  <c r="C100" i="1"/>
  <c r="AC101" i="1" s="1"/>
  <c r="C101" i="1"/>
  <c r="C102" i="1"/>
  <c r="C95" i="1"/>
  <c r="C103" i="1" s="1"/>
  <c r="X79" i="1"/>
  <c r="X80" i="1"/>
  <c r="X82" i="1"/>
  <c r="X84" i="1"/>
  <c r="X85" i="1"/>
  <c r="X86" i="1"/>
  <c r="X87" i="1"/>
  <c r="X78" i="1"/>
  <c r="Q79" i="1"/>
  <c r="Q80" i="1"/>
  <c r="Q81" i="1"/>
  <c r="Q82" i="1"/>
  <c r="Q84" i="1"/>
  <c r="Q85" i="1"/>
  <c r="Q86" i="1"/>
  <c r="Q87" i="1"/>
  <c r="Q78" i="1"/>
  <c r="J79" i="1"/>
  <c r="J80" i="1"/>
  <c r="J81" i="1"/>
  <c r="J82" i="1"/>
  <c r="J84" i="1"/>
  <c r="J85" i="1"/>
  <c r="J86" i="1"/>
  <c r="J87" i="1"/>
  <c r="J78" i="1"/>
  <c r="J88" i="1" s="1"/>
  <c r="C79" i="1"/>
  <c r="C80" i="1"/>
  <c r="C81" i="1"/>
  <c r="C85" i="1"/>
  <c r="C86" i="1"/>
  <c r="C87" i="1"/>
  <c r="C78" i="1"/>
  <c r="X64" i="1"/>
  <c r="X65" i="1"/>
  <c r="X66" i="1"/>
  <c r="X67" i="1"/>
  <c r="X68" i="1"/>
  <c r="X69" i="1"/>
  <c r="X70" i="1"/>
  <c r="X71" i="1"/>
  <c r="X63" i="1"/>
  <c r="Q64" i="1"/>
  <c r="Q65" i="1"/>
  <c r="Q67" i="1"/>
  <c r="Q68" i="1"/>
  <c r="Q69" i="1"/>
  <c r="Q70" i="1"/>
  <c r="Q71" i="1"/>
  <c r="Q63" i="1"/>
  <c r="J64" i="1"/>
  <c r="J65" i="1"/>
  <c r="J66" i="1"/>
  <c r="J69" i="1"/>
  <c r="J70" i="1"/>
  <c r="J71" i="1"/>
  <c r="J63" i="1"/>
  <c r="C65" i="1"/>
  <c r="C66" i="1"/>
  <c r="C67" i="1"/>
  <c r="C68" i="1"/>
  <c r="C70" i="1"/>
  <c r="C71" i="1"/>
  <c r="C64" i="1"/>
  <c r="C72" i="1" s="1"/>
  <c r="X47" i="1"/>
  <c r="X48" i="1"/>
  <c r="X49" i="1"/>
  <c r="X53" i="1"/>
  <c r="X54" i="1"/>
  <c r="X55" i="1"/>
  <c r="X56" i="1"/>
  <c r="X46" i="1"/>
  <c r="X57" i="1" s="1"/>
  <c r="Q47" i="1"/>
  <c r="Q48" i="1"/>
  <c r="Q51" i="1"/>
  <c r="Q52" i="1"/>
  <c r="Q53" i="1"/>
  <c r="Q54" i="1"/>
  <c r="Q55" i="1"/>
  <c r="Q56" i="1"/>
  <c r="Q46" i="1"/>
  <c r="J47" i="1"/>
  <c r="J48" i="1"/>
  <c r="J49" i="1"/>
  <c r="J50" i="1"/>
  <c r="J51" i="1"/>
  <c r="J52" i="1"/>
  <c r="J53" i="1"/>
  <c r="J54" i="1"/>
  <c r="J55" i="1"/>
  <c r="J56" i="1"/>
  <c r="J46" i="1"/>
  <c r="J57" i="1" s="1"/>
  <c r="C47" i="1"/>
  <c r="C48" i="1"/>
  <c r="C49" i="1"/>
  <c r="C50" i="1"/>
  <c r="C51" i="1"/>
  <c r="C52" i="1"/>
  <c r="C53" i="1"/>
  <c r="C54" i="1"/>
  <c r="C55" i="1"/>
  <c r="C56" i="1"/>
  <c r="C46" i="1"/>
  <c r="X32" i="1"/>
  <c r="X40" i="1" s="1"/>
  <c r="X33" i="1"/>
  <c r="X34" i="1"/>
  <c r="X36" i="1"/>
  <c r="X37" i="1"/>
  <c r="X38" i="1"/>
  <c r="X39" i="1"/>
  <c r="X31" i="1"/>
  <c r="Q33" i="1"/>
  <c r="Q34" i="1"/>
  <c r="Q35" i="1"/>
  <c r="Q36" i="1"/>
  <c r="Q37" i="1"/>
  <c r="Q38" i="1"/>
  <c r="Q39" i="1"/>
  <c r="Q31" i="1"/>
  <c r="J32" i="1"/>
  <c r="J40" i="1" s="1"/>
  <c r="J33" i="1"/>
  <c r="J34" i="1"/>
  <c r="J35" i="1"/>
  <c r="J37" i="1"/>
  <c r="J38" i="1"/>
  <c r="J39" i="1"/>
  <c r="J31" i="1"/>
  <c r="C32" i="1"/>
  <c r="C33" i="1"/>
  <c r="C35" i="1"/>
  <c r="C36" i="1"/>
  <c r="C37" i="1"/>
  <c r="C38" i="1"/>
  <c r="C39" i="1"/>
  <c r="C31" i="1"/>
  <c r="X18" i="1"/>
  <c r="X25" i="1" s="1"/>
  <c r="X19" i="1"/>
  <c r="X20" i="1"/>
  <c r="X21" i="1"/>
  <c r="X23" i="1"/>
  <c r="X24" i="1"/>
  <c r="Q23" i="1"/>
  <c r="Q24" i="1"/>
  <c r="Q22" i="1"/>
  <c r="Q19" i="1"/>
  <c r="Q18" i="1"/>
  <c r="Q17" i="1"/>
  <c r="J18" i="1"/>
  <c r="J19" i="1"/>
  <c r="J22" i="1"/>
  <c r="J23" i="1"/>
  <c r="J24" i="1"/>
  <c r="J17" i="1"/>
  <c r="C18" i="1"/>
  <c r="C19" i="1"/>
  <c r="C20" i="1"/>
  <c r="C21" i="1"/>
  <c r="C23" i="1"/>
  <c r="C24" i="1"/>
  <c r="C17" i="1"/>
  <c r="C25" i="1" s="1"/>
  <c r="W195" i="1"/>
  <c r="P195" i="1"/>
  <c r="I195" i="1"/>
  <c r="P180" i="1"/>
  <c r="I180" i="1"/>
  <c r="B180" i="1"/>
  <c r="W165" i="1"/>
  <c r="P165" i="1"/>
  <c r="I165" i="1"/>
  <c r="B165" i="1"/>
  <c r="I149" i="1"/>
  <c r="P133" i="1"/>
  <c r="I133" i="1"/>
  <c r="P118" i="1"/>
  <c r="I118" i="1"/>
  <c r="B118" i="1"/>
  <c r="I103" i="1"/>
  <c r="P88" i="1"/>
  <c r="I88" i="1"/>
  <c r="B88" i="1"/>
  <c r="P72" i="1"/>
  <c r="I72" i="1"/>
  <c r="B72" i="1"/>
  <c r="I57" i="1"/>
  <c r="B57" i="1"/>
  <c r="AC23" i="1" l="1"/>
  <c r="AC70" i="1"/>
  <c r="X88" i="1"/>
  <c r="AC161" i="1"/>
  <c r="Q72" i="1"/>
  <c r="AC116" i="1"/>
  <c r="X118" i="1"/>
  <c r="C133" i="1"/>
  <c r="J149" i="1"/>
  <c r="X149" i="1"/>
  <c r="X180" i="1"/>
  <c r="AC193" i="1"/>
  <c r="Q25" i="1"/>
  <c r="Q40" i="1"/>
  <c r="J72" i="1"/>
  <c r="AC86" i="1"/>
  <c r="X195" i="1"/>
  <c r="J25" i="1"/>
  <c r="J26" i="1" s="1"/>
  <c r="AC38" i="1"/>
  <c r="AC55" i="1"/>
  <c r="X103" i="1"/>
  <c r="Q165" i="1"/>
  <c r="AC177" i="1"/>
  <c r="C195" i="1"/>
  <c r="Q103" i="1"/>
  <c r="J104" i="1" s="1"/>
  <c r="X72" i="1"/>
  <c r="J73" i="1" s="1"/>
  <c r="C40" i="1"/>
  <c r="X165" i="1"/>
  <c r="C165" i="1"/>
  <c r="Q180" i="1"/>
  <c r="C180" i="1"/>
  <c r="C149" i="1"/>
  <c r="Q149" i="1"/>
  <c r="X133" i="1"/>
  <c r="J134" i="1" s="1"/>
  <c r="AC146" i="1"/>
  <c r="C88" i="1"/>
  <c r="J89" i="1" s="1"/>
  <c r="Q57" i="1"/>
  <c r="C57" i="1"/>
  <c r="J58" i="1" s="1"/>
  <c r="Q118" i="1"/>
  <c r="C118" i="1"/>
  <c r="J181" i="1"/>
  <c r="L104" i="1"/>
  <c r="M166" i="1"/>
  <c r="Q88" i="1"/>
  <c r="M104" i="1"/>
  <c r="L181" i="1"/>
  <c r="L89" i="1"/>
  <c r="N58" i="1"/>
  <c r="L73" i="1"/>
  <c r="M89" i="1"/>
  <c r="L134" i="1"/>
  <c r="M196" i="1"/>
  <c r="L196" i="1"/>
  <c r="N166" i="1"/>
  <c r="N119" i="1"/>
  <c r="K89" i="1"/>
  <c r="K119" i="1"/>
  <c r="N196" i="1"/>
  <c r="K196" i="1"/>
  <c r="M12" i="1"/>
  <c r="L12" i="1"/>
  <c r="M73" i="1"/>
  <c r="J196" i="1"/>
  <c r="K181" i="1"/>
  <c r="K26" i="1"/>
  <c r="L150" i="1"/>
  <c r="M134" i="1"/>
  <c r="N181" i="1"/>
  <c r="M181" i="1"/>
  <c r="L166" i="1"/>
  <c r="K166" i="1"/>
  <c r="N89" i="1"/>
  <c r="M41" i="1"/>
  <c r="M150" i="1"/>
  <c r="N104" i="1"/>
  <c r="L26" i="1"/>
  <c r="M58" i="1"/>
  <c r="L58" i="1"/>
  <c r="K58" i="1"/>
  <c r="M119" i="1"/>
  <c r="L119" i="1"/>
  <c r="N26" i="1"/>
  <c r="M26" i="1"/>
  <c r="N41" i="1"/>
  <c r="N12" i="1"/>
  <c r="K12" i="1"/>
  <c r="K41" i="1"/>
  <c r="L41" i="1"/>
  <c r="N73" i="1"/>
  <c r="K73" i="1"/>
  <c r="K104" i="1"/>
  <c r="N134" i="1"/>
  <c r="K134" i="1"/>
  <c r="N150" i="1"/>
  <c r="I196" i="1"/>
  <c r="I181" i="1"/>
  <c r="I166" i="1"/>
  <c r="I150" i="1"/>
  <c r="I134" i="1"/>
  <c r="I119" i="1"/>
  <c r="I104" i="1"/>
  <c r="I89" i="1"/>
  <c r="I73" i="1"/>
  <c r="I58" i="1"/>
  <c r="P40" i="1"/>
  <c r="I40" i="1"/>
  <c r="B40" i="1"/>
  <c r="I25" i="1"/>
  <c r="B25" i="1"/>
  <c r="X5" i="1"/>
  <c r="X6" i="1"/>
  <c r="X7" i="1"/>
  <c r="X4" i="1"/>
  <c r="Q5" i="1"/>
  <c r="Q6" i="1"/>
  <c r="Q7" i="1"/>
  <c r="Q8" i="1"/>
  <c r="Q9" i="1"/>
  <c r="Q4" i="1"/>
  <c r="J10" i="1"/>
  <c r="J5" i="1"/>
  <c r="J8" i="1"/>
  <c r="J9" i="1"/>
  <c r="J4" i="1"/>
  <c r="W11" i="1"/>
  <c r="P11" i="1"/>
  <c r="I11" i="1"/>
  <c r="I26" i="1" l="1"/>
  <c r="J166" i="1"/>
  <c r="J41" i="1"/>
  <c r="I12" i="1"/>
  <c r="J150" i="1"/>
  <c r="X11" i="1"/>
  <c r="AC9" i="1"/>
  <c r="J11" i="1"/>
  <c r="I41" i="1"/>
  <c r="Q11" i="1"/>
  <c r="J119" i="1"/>
  <c r="I203" i="1"/>
  <c r="B200" i="1"/>
  <c r="I202" i="1"/>
  <c r="I204" i="1"/>
  <c r="E200" i="1"/>
  <c r="D200" i="1"/>
  <c r="F200" i="1"/>
  <c r="G200" i="1"/>
  <c r="J12" i="1" l="1"/>
  <c r="K200" i="1" s="1"/>
  <c r="K199" i="1"/>
  <c r="E210" i="1"/>
  <c r="E211" i="1" s="1"/>
  <c r="G210" i="1" s="1"/>
  <c r="C200" i="1" l="1"/>
</calcChain>
</file>

<file path=xl/sharedStrings.xml><?xml version="1.0" encoding="utf-8"?>
<sst xmlns="http://schemas.openxmlformats.org/spreadsheetml/2006/main" count="1321" uniqueCount="265">
  <si>
    <t>меню</t>
  </si>
  <si>
    <t>гр\чел</t>
  </si>
  <si>
    <t>белки</t>
  </si>
  <si>
    <t>ккал</t>
  </si>
  <si>
    <t>гр\груп</t>
  </si>
  <si>
    <t>жиры</t>
  </si>
  <si>
    <t>углеводы</t>
  </si>
  <si>
    <t>ЗАВТРАК1</t>
  </si>
  <si>
    <t>1 день</t>
  </si>
  <si>
    <t>ОБЕД1</t>
  </si>
  <si>
    <t>УЖИН1</t>
  </si>
  <si>
    <t>вермишелевый</t>
  </si>
  <si>
    <t>сухари</t>
  </si>
  <si>
    <t>чай</t>
  </si>
  <si>
    <t>сахар</t>
  </si>
  <si>
    <t>вафля</t>
  </si>
  <si>
    <t>гречка</t>
  </si>
  <si>
    <t>шпроты</t>
  </si>
  <si>
    <t>хлебцы</t>
  </si>
  <si>
    <t>сыр</t>
  </si>
  <si>
    <t>шоколадка</t>
  </si>
  <si>
    <t>перекус1</t>
  </si>
  <si>
    <t>фундук</t>
  </si>
  <si>
    <t>миндаль</t>
  </si>
  <si>
    <t>банан</t>
  </si>
  <si>
    <t>итог:</t>
  </si>
  <si>
    <t>ЗАВТРАК2</t>
  </si>
  <si>
    <t>ОБЕД2</t>
  </si>
  <si>
    <t>2 день</t>
  </si>
  <si>
    <t>УЖИН2</t>
  </si>
  <si>
    <t>перекус2</t>
  </si>
  <si>
    <t>чернослив</t>
  </si>
  <si>
    <t>кешью</t>
  </si>
  <si>
    <t>картофельное пюре</t>
  </si>
  <si>
    <t>охотничьи колбаски</t>
  </si>
  <si>
    <t>сыр(Насте)</t>
  </si>
  <si>
    <t>конфета</t>
  </si>
  <si>
    <t>сырный</t>
  </si>
  <si>
    <t>компот</t>
  </si>
  <si>
    <t>сушки</t>
  </si>
  <si>
    <t>рисовые хлопья</t>
  </si>
  <si>
    <t>сух.молоко</t>
  </si>
  <si>
    <t>топл.масло</t>
  </si>
  <si>
    <t>курага</t>
  </si>
  <si>
    <t>козинак</t>
  </si>
  <si>
    <t>ЗАВТРАК3</t>
  </si>
  <si>
    <t>ОБЕД3</t>
  </si>
  <si>
    <t>3 день</t>
  </si>
  <si>
    <t>УЖИН3</t>
  </si>
  <si>
    <t>перекус3</t>
  </si>
  <si>
    <t>плов овощной</t>
  </si>
  <si>
    <t>подушечки</t>
  </si>
  <si>
    <t>борщ</t>
  </si>
  <si>
    <t>шоколад</t>
  </si>
  <si>
    <t>овсянка</t>
  </si>
  <si>
    <t>изюм</t>
  </si>
  <si>
    <t>клюква</t>
  </si>
  <si>
    <t>печенька</t>
  </si>
  <si>
    <t>ЗАВТРАК4</t>
  </si>
  <si>
    <t>ОБЕД4</t>
  </si>
  <si>
    <t>4 день</t>
  </si>
  <si>
    <t>УЖИН4</t>
  </si>
  <si>
    <t>перекус4</t>
  </si>
  <si>
    <t>ЗАВТРАК5</t>
  </si>
  <si>
    <t>ОБЕД5</t>
  </si>
  <si>
    <t>5 день</t>
  </si>
  <si>
    <t>УЖИН5</t>
  </si>
  <si>
    <t>перекус5</t>
  </si>
  <si>
    <t>ЗАВТРАК6</t>
  </si>
  <si>
    <t>ОБЕД6</t>
  </si>
  <si>
    <t>6 день</t>
  </si>
  <si>
    <t>УЖИН6</t>
  </si>
  <si>
    <t>перекус6</t>
  </si>
  <si>
    <t>УЖИН7</t>
  </si>
  <si>
    <t>перекус7</t>
  </si>
  <si>
    <t>7 день</t>
  </si>
  <si>
    <t>ЗАВТРАК7</t>
  </si>
  <si>
    <t>ОБЕД7</t>
  </si>
  <si>
    <t>ЗАВТРАК8</t>
  </si>
  <si>
    <t>ОБЕД8</t>
  </si>
  <si>
    <t>УЖИН8</t>
  </si>
  <si>
    <t>8 день</t>
  </si>
  <si>
    <t>перекус8</t>
  </si>
  <si>
    <t>ЗАВТРАК9</t>
  </si>
  <si>
    <t>ОБЕД9</t>
  </si>
  <si>
    <t>9 день</t>
  </si>
  <si>
    <t>УЖИН9</t>
  </si>
  <si>
    <t>перекус9</t>
  </si>
  <si>
    <t>ЗАВТРАК10</t>
  </si>
  <si>
    <t>ОБЕД10</t>
  </si>
  <si>
    <t>10 день</t>
  </si>
  <si>
    <t>УЖИН10</t>
  </si>
  <si>
    <t>перекус10</t>
  </si>
  <si>
    <t>перекус11</t>
  </si>
  <si>
    <t>УЖИН11</t>
  </si>
  <si>
    <t>11 день</t>
  </si>
  <si>
    <t>ЗАВТРАК11</t>
  </si>
  <si>
    <t>ОБЕД11</t>
  </si>
  <si>
    <t>ЗАВТРАК12</t>
  </si>
  <si>
    <t>ОБЕД12</t>
  </si>
  <si>
    <t>12 день</t>
  </si>
  <si>
    <t>УЖИН12</t>
  </si>
  <si>
    <t>перекус12</t>
  </si>
  <si>
    <t>ЗАВТРАК13</t>
  </si>
  <si>
    <t>ОБЕД13</t>
  </si>
  <si>
    <t>13 день</t>
  </si>
  <si>
    <t>УЖИН13</t>
  </si>
  <si>
    <t>перекус13</t>
  </si>
  <si>
    <t>4 злака</t>
  </si>
  <si>
    <t>суш.вишня</t>
  </si>
  <si>
    <t>соль</t>
  </si>
  <si>
    <t>сыр\колбаса</t>
  </si>
  <si>
    <t>какао</t>
  </si>
  <si>
    <t>специи</t>
  </si>
  <si>
    <t>щербет</t>
  </si>
  <si>
    <t>гречка "походная"</t>
  </si>
  <si>
    <t>перженники</t>
  </si>
  <si>
    <t>вишня</t>
  </si>
  <si>
    <t>папайя</t>
  </si>
  <si>
    <t>мюсли</t>
  </si>
  <si>
    <t>гематоген</t>
  </si>
  <si>
    <t>паутинка</t>
  </si>
  <si>
    <t>кальмары</t>
  </si>
  <si>
    <t>анчоусы</t>
  </si>
  <si>
    <t>бразильский</t>
  </si>
  <si>
    <t>конфетка</t>
  </si>
  <si>
    <t>с орехами и овощами</t>
  </si>
  <si>
    <t>пиколини(сыр)</t>
  </si>
  <si>
    <t>соломка 5 шт</t>
  </si>
  <si>
    <t>ананас</t>
  </si>
  <si>
    <t>кулеш "походный"</t>
  </si>
  <si>
    <t>халва</t>
  </si>
  <si>
    <t>рожки</t>
  </si>
  <si>
    <t>бананы</t>
  </si>
  <si>
    <t>пиколини</t>
  </si>
  <si>
    <t>топл. Масло</t>
  </si>
  <si>
    <t xml:space="preserve">сухое молоко </t>
  </si>
  <si>
    <t>суш. Ананас</t>
  </si>
  <si>
    <t>колбаски охотничьи</t>
  </si>
  <si>
    <t>вафли</t>
  </si>
  <si>
    <t>мармелад</t>
  </si>
  <si>
    <t>плов</t>
  </si>
  <si>
    <t>соломка</t>
  </si>
  <si>
    <t>кулеш</t>
  </si>
  <si>
    <t>груша</t>
  </si>
  <si>
    <t>куриный</t>
  </si>
  <si>
    <t>торт "походный"</t>
  </si>
  <si>
    <t>сгущенка</t>
  </si>
  <si>
    <t xml:space="preserve">чай </t>
  </si>
  <si>
    <t>итого в день:</t>
  </si>
  <si>
    <t>чай с лимоной кис-й</t>
  </si>
  <si>
    <t>карамель</t>
  </si>
  <si>
    <t>всего в походе</t>
  </si>
  <si>
    <t>жиры\гр</t>
  </si>
  <si>
    <t>углеводы\гр</t>
  </si>
  <si>
    <t>белки\гр</t>
  </si>
  <si>
    <t>растит.масло</t>
  </si>
  <si>
    <t>джем персиковый</t>
  </si>
  <si>
    <t>чай с лимонной кис-й</t>
  </si>
  <si>
    <t>ветчина</t>
  </si>
  <si>
    <t>всего необходимо на человека</t>
  </si>
  <si>
    <t>всего не группу</t>
  </si>
  <si>
    <t>чай с лим кис-ой</t>
  </si>
  <si>
    <t>б</t>
  </si>
  <si>
    <t>ж</t>
  </si>
  <si>
    <t>у</t>
  </si>
  <si>
    <t>крупы</t>
  </si>
  <si>
    <t>Итого</t>
  </si>
  <si>
    <t>картоф пюре</t>
  </si>
  <si>
    <t>з</t>
  </si>
  <si>
    <t>рис</t>
  </si>
  <si>
    <t>о</t>
  </si>
  <si>
    <t>супы</t>
  </si>
  <si>
    <t>рыбный</t>
  </si>
  <si>
    <t>итог</t>
  </si>
  <si>
    <t>фасолевый</t>
  </si>
  <si>
    <t>кулеш ""походный</t>
  </si>
  <si>
    <t>сырно-мясное</t>
  </si>
  <si>
    <t>копч колбаса</t>
  </si>
  <si>
    <t>п</t>
  </si>
  <si>
    <t>карбонат</t>
  </si>
  <si>
    <t>пиколинни</t>
  </si>
  <si>
    <t>грудинка</t>
  </si>
  <si>
    <t>сыр Джилл</t>
  </si>
  <si>
    <t>колбаса\сыр</t>
  </si>
  <si>
    <t>сыр Насте</t>
  </si>
  <si>
    <t>з,у</t>
  </si>
  <si>
    <t>Сладкое</t>
  </si>
  <si>
    <t>печенье</t>
  </si>
  <si>
    <t>зефир</t>
  </si>
  <si>
    <t>пряники</t>
  </si>
  <si>
    <t>конфеты</t>
  </si>
  <si>
    <t>леденцы</t>
  </si>
  <si>
    <t>паста</t>
  </si>
  <si>
    <t>ирис</t>
  </si>
  <si>
    <t>козинаки</t>
  </si>
  <si>
    <t>пряник</t>
  </si>
  <si>
    <t>сухофрукты</t>
  </si>
  <si>
    <t>шиповник</t>
  </si>
  <si>
    <t>яблоки</t>
  </si>
  <si>
    <t>бразильский орех</t>
  </si>
  <si>
    <t>арахис</t>
  </si>
  <si>
    <t>з,п</t>
  </si>
  <si>
    <t>п,о</t>
  </si>
  <si>
    <t>Разное</t>
  </si>
  <si>
    <t>зелень</t>
  </si>
  <si>
    <t>чеснок</t>
  </si>
  <si>
    <t>масло растит</t>
  </si>
  <si>
    <t>сух молоко</t>
  </si>
  <si>
    <t>лимон</t>
  </si>
  <si>
    <t>лук</t>
  </si>
  <si>
    <t>морковь</t>
  </si>
  <si>
    <t>топленое масло</t>
  </si>
  <si>
    <t>яичный порошок</t>
  </si>
  <si>
    <t>мука</t>
  </si>
  <si>
    <t>водка</t>
  </si>
  <si>
    <t>соус</t>
  </si>
  <si>
    <t>капуста</t>
  </si>
  <si>
    <t>картошка</t>
  </si>
  <si>
    <t>свекла</t>
  </si>
  <si>
    <t>пиколини\сыр</t>
  </si>
  <si>
    <t>штук</t>
  </si>
  <si>
    <t>растит. Масло</t>
  </si>
  <si>
    <t>всего</t>
  </si>
  <si>
    <t>на чел</t>
  </si>
  <si>
    <t>джем</t>
  </si>
  <si>
    <t>у пер</t>
  </si>
  <si>
    <t>у ап</t>
  </si>
  <si>
    <t>у бр</t>
  </si>
  <si>
    <t>у еж</t>
  </si>
  <si>
    <t>у абр</t>
  </si>
  <si>
    <t>пюре картоф</t>
  </si>
  <si>
    <t>растит масло</t>
  </si>
  <si>
    <t>суш морковь</t>
  </si>
  <si>
    <t>суш капуста</t>
  </si>
  <si>
    <t>мясо</t>
  </si>
  <si>
    <t>паприка</t>
  </si>
  <si>
    <t>томатная паста</t>
  </si>
  <si>
    <t>курица</t>
  </si>
  <si>
    <t>рыба</t>
  </si>
  <si>
    <t>фасоль</t>
  </si>
  <si>
    <t>каши</t>
  </si>
  <si>
    <t>МЯСО</t>
  </si>
  <si>
    <t>хлецы</t>
  </si>
  <si>
    <t>колбаса</t>
  </si>
  <si>
    <t>соломка сол</t>
  </si>
  <si>
    <t>хебцы</t>
  </si>
  <si>
    <t>паштет</t>
  </si>
  <si>
    <t>наушники к скайпу</t>
  </si>
  <si>
    <t>газ</t>
  </si>
  <si>
    <t>поделться радостью с другими)</t>
  </si>
  <si>
    <t>почувствовать аромат перекуса!!!!!!!!!!)</t>
  </si>
  <si>
    <t>суш вишня</t>
  </si>
  <si>
    <t>топл масло</t>
  </si>
  <si>
    <t>кобаса(сыр)600</t>
  </si>
  <si>
    <t>нюхаем и грызем</t>
  </si>
  <si>
    <t>колбаса (сыр) 600</t>
  </si>
  <si>
    <t>шок паста</t>
  </si>
  <si>
    <t xml:space="preserve">хлебцы </t>
  </si>
  <si>
    <t>кедр</t>
  </si>
  <si>
    <t>арахис в сахаре</t>
  </si>
  <si>
    <t xml:space="preserve">соус </t>
  </si>
  <si>
    <t>харчо</t>
  </si>
  <si>
    <t>грибной</t>
  </si>
  <si>
    <t>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</si>
</sst>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28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sz val="36"/>
      <color rgb="FFFF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37">
    <xf numFmtId="0" fontId="0" fillId="0" borderId="0" xfId="0"/>
    <xf numFmtId="0" fontId="0" fillId="0" borderId="0" xfId="0" applyFill="1"/>
    <xf numFmtId="0" fontId="0" fillId="0" borderId="0" xfId="0" applyAlignment="1">
      <alignment shrinkToFit="1"/>
    </xf>
    <xf numFmtId="0" fontId="0" fillId="0" borderId="2" xfId="0" applyBorder="1" applyAlignment="1">
      <alignment shrinkToFit="1"/>
    </xf>
    <xf numFmtId="0" fontId="0" fillId="0" borderId="3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5" xfId="0" applyBorder="1" applyAlignment="1">
      <alignment shrinkToFit="1"/>
    </xf>
    <xf numFmtId="0" fontId="0" fillId="0" borderId="7" xfId="0" applyBorder="1" applyAlignment="1">
      <alignment shrinkToFit="1"/>
    </xf>
    <xf numFmtId="0" fontId="0" fillId="0" borderId="6" xfId="0" applyBorder="1" applyAlignment="1">
      <alignment shrinkToFit="1"/>
    </xf>
    <xf numFmtId="0" fontId="0" fillId="6" borderId="7" xfId="0" applyFill="1" applyBorder="1" applyAlignment="1">
      <alignment shrinkToFit="1"/>
    </xf>
    <xf numFmtId="0" fontId="0" fillId="6" borderId="6" xfId="0" applyFill="1" applyBorder="1" applyAlignment="1">
      <alignment shrinkToFit="1"/>
    </xf>
    <xf numFmtId="0" fontId="0" fillId="4" borderId="8" xfId="0" applyFill="1" applyBorder="1" applyAlignment="1">
      <alignment shrinkToFit="1"/>
    </xf>
    <xf numFmtId="0" fontId="0" fillId="4" borderId="10" xfId="0" applyFill="1" applyBorder="1" applyAlignment="1">
      <alignment shrinkToFit="1"/>
    </xf>
    <xf numFmtId="0" fontId="0" fillId="4" borderId="11" xfId="0" applyFill="1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4" xfId="0" applyBorder="1"/>
    <xf numFmtId="0" fontId="0" fillId="0" borderId="5" xfId="0" applyBorder="1"/>
    <xf numFmtId="0" fontId="0" fillId="6" borderId="9" xfId="0" applyFill="1" applyBorder="1"/>
    <xf numFmtId="0" fontId="0" fillId="6" borderId="7" xfId="0" applyFill="1" applyBorder="1"/>
    <xf numFmtId="0" fontId="0" fillId="6" borderId="6" xfId="0" applyFill="1" applyBorder="1"/>
    <xf numFmtId="0" fontId="0" fillId="0" borderId="8" xfId="0" applyBorder="1"/>
    <xf numFmtId="0" fontId="0" fillId="0" borderId="6" xfId="0" applyBorder="1"/>
    <xf numFmtId="0" fontId="0" fillId="0" borderId="11" xfId="0" applyBorder="1" applyAlignment="1">
      <alignment shrinkToFit="1"/>
    </xf>
    <xf numFmtId="0" fontId="0" fillId="0" borderId="8" xfId="0" applyBorder="1" applyAlignment="1">
      <alignment shrinkToFit="1"/>
    </xf>
    <xf numFmtId="0" fontId="0" fillId="3" borderId="8" xfId="0" applyFill="1" applyBorder="1" applyAlignment="1">
      <alignment shrinkToFit="1"/>
    </xf>
    <xf numFmtId="0" fontId="0" fillId="3" borderId="11" xfId="0" applyFill="1" applyBorder="1" applyAlignment="1">
      <alignment shrinkToFit="1"/>
    </xf>
    <xf numFmtId="0" fontId="0" fillId="3" borderId="11" xfId="0" applyFill="1" applyBorder="1"/>
    <xf numFmtId="0" fontId="0" fillId="6" borderId="8" xfId="0" applyFill="1" applyBorder="1" applyAlignment="1">
      <alignment shrinkToFit="1"/>
    </xf>
    <xf numFmtId="0" fontId="0" fillId="6" borderId="8" xfId="0" applyFill="1" applyBorder="1"/>
    <xf numFmtId="0" fontId="0" fillId="0" borderId="1" xfId="0" applyBorder="1"/>
    <xf numFmtId="0" fontId="0" fillId="0" borderId="0" xfId="0" applyBorder="1" applyAlignment="1">
      <alignment shrinkToFit="1"/>
    </xf>
    <xf numFmtId="0" fontId="0" fillId="0" borderId="4" xfId="0" applyBorder="1" applyAlignment="1">
      <alignment shrinkToFit="1"/>
    </xf>
    <xf numFmtId="0" fontId="1" fillId="7" borderId="0" xfId="0" applyFont="1" applyFill="1" applyAlignment="1">
      <alignment shrinkToFit="1"/>
    </xf>
    <xf numFmtId="0" fontId="0" fillId="0" borderId="10" xfId="0" applyBorder="1"/>
    <xf numFmtId="0" fontId="0" fillId="0" borderId="10" xfId="0" applyBorder="1" applyAlignment="1">
      <alignment shrinkToFit="1"/>
    </xf>
    <xf numFmtId="0" fontId="0" fillId="4" borderId="4" xfId="0" applyFill="1" applyBorder="1"/>
    <xf numFmtId="0" fontId="0" fillId="4" borderId="7" xfId="0" applyFill="1" applyBorder="1"/>
    <xf numFmtId="0" fontId="0" fillId="0" borderId="3" xfId="0" applyBorder="1"/>
    <xf numFmtId="0" fontId="0" fillId="4" borderId="8" xfId="0" applyFill="1" applyBorder="1"/>
    <xf numFmtId="0" fontId="0" fillId="4" borderId="9" xfId="0" applyFill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4" xfId="0" applyBorder="1" applyAlignment="1">
      <alignment shrinkToFit="1"/>
    </xf>
    <xf numFmtId="2" fontId="0" fillId="0" borderId="4" xfId="0" applyNumberFormat="1" applyBorder="1" applyAlignment="1">
      <alignment shrinkToFit="1"/>
    </xf>
    <xf numFmtId="0" fontId="0" fillId="4" borderId="7" xfId="0" applyFill="1" applyBorder="1" applyAlignment="1">
      <alignment shrinkToFit="1"/>
    </xf>
    <xf numFmtId="0" fontId="0" fillId="0" borderId="13" xfId="0" applyBorder="1" applyAlignment="1">
      <alignment shrinkToFit="1"/>
    </xf>
    <xf numFmtId="0" fontId="0" fillId="0" borderId="13" xfId="0" applyBorder="1"/>
    <xf numFmtId="0" fontId="0" fillId="0" borderId="8" xfId="0" applyNumberFormat="1" applyBorder="1" applyAlignment="1">
      <alignment horizontal="center"/>
    </xf>
    <xf numFmtId="0" fontId="0" fillId="0" borderId="4" xfId="0" applyBorder="1" applyAlignment="1">
      <alignment shrinkToFit="1"/>
    </xf>
    <xf numFmtId="9" fontId="0" fillId="0" borderId="0" xfId="1" applyFont="1"/>
    <xf numFmtId="0" fontId="0" fillId="0" borderId="4" xfId="0" applyBorder="1" applyAlignment="1">
      <alignment shrinkToFit="1"/>
    </xf>
    <xf numFmtId="0" fontId="0" fillId="3" borderId="8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8" borderId="8" xfId="0" applyFill="1" applyBorder="1"/>
    <xf numFmtId="0" fontId="0" fillId="8" borderId="8" xfId="0" applyFill="1" applyBorder="1" applyAlignment="1">
      <alignment horizontal="center"/>
    </xf>
    <xf numFmtId="0" fontId="0" fillId="0" borderId="8" xfId="0" applyFill="1" applyBorder="1"/>
    <xf numFmtId="0" fontId="0" fillId="0" borderId="11" xfId="0" applyBorder="1"/>
    <xf numFmtId="0" fontId="0" fillId="0" borderId="8" xfId="0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0" fillId="9" borderId="8" xfId="0" applyFill="1" applyBorder="1"/>
    <xf numFmtId="0" fontId="0" fillId="9" borderId="8" xfId="0" applyFill="1" applyBorder="1" applyAlignment="1">
      <alignment horizontal="center"/>
    </xf>
    <xf numFmtId="0" fontId="0" fillId="10" borderId="8" xfId="0" applyFill="1" applyBorder="1"/>
    <xf numFmtId="0" fontId="0" fillId="10" borderId="8" xfId="0" applyFill="1" applyBorder="1" applyAlignment="1">
      <alignment horizontal="center"/>
    </xf>
    <xf numFmtId="0" fontId="0" fillId="11" borderId="8" xfId="0" applyFill="1" applyBorder="1"/>
    <xf numFmtId="0" fontId="0" fillId="11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12" borderId="8" xfId="0" applyFill="1" applyBorder="1"/>
    <xf numFmtId="0" fontId="0" fillId="12" borderId="8" xfId="0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/>
    <xf numFmtId="0" fontId="3" fillId="2" borderId="8" xfId="0" applyFont="1" applyFill="1" applyBorder="1" applyAlignment="1">
      <alignment horizontal="center"/>
    </xf>
    <xf numFmtId="0" fontId="3" fillId="7" borderId="8" xfId="0" applyFont="1" applyFill="1" applyBorder="1" applyAlignment="1">
      <alignment horizontal="center"/>
    </xf>
    <xf numFmtId="0" fontId="0" fillId="9" borderId="4" xfId="0" applyFill="1" applyBorder="1"/>
    <xf numFmtId="0" fontId="0" fillId="9" borderId="4" xfId="0" applyFill="1" applyBorder="1" applyAlignment="1">
      <alignment shrinkToFit="1"/>
    </xf>
    <xf numFmtId="0" fontId="0" fillId="9" borderId="0" xfId="0" applyFill="1" applyBorder="1" applyAlignment="1">
      <alignment shrinkToFit="1"/>
    </xf>
    <xf numFmtId="0" fontId="0" fillId="9" borderId="7" xfId="0" applyFill="1" applyBorder="1" applyAlignment="1">
      <alignment shrinkToFit="1"/>
    </xf>
    <xf numFmtId="0" fontId="0" fillId="9" borderId="4" xfId="0" applyFont="1" applyFill="1" applyBorder="1" applyAlignment="1">
      <alignment shrinkToFit="1"/>
    </xf>
    <xf numFmtId="0" fontId="0" fillId="0" borderId="7" xfId="0" applyFill="1" applyBorder="1"/>
    <xf numFmtId="0" fontId="0" fillId="0" borderId="12" xfId="0" applyBorder="1"/>
    <xf numFmtId="0" fontId="0" fillId="0" borderId="9" xfId="0" applyFill="1" applyBorder="1"/>
    <xf numFmtId="0" fontId="0" fillId="0" borderId="14" xfId="0" applyBorder="1"/>
    <xf numFmtId="0" fontId="0" fillId="0" borderId="0" xfId="0" applyBorder="1"/>
    <xf numFmtId="0" fontId="0" fillId="0" borderId="2" xfId="0" applyBorder="1"/>
    <xf numFmtId="0" fontId="0" fillId="0" borderId="6" xfId="0" applyFill="1" applyBorder="1"/>
    <xf numFmtId="0" fontId="0" fillId="0" borderId="15" xfId="0" applyBorder="1"/>
    <xf numFmtId="0" fontId="0" fillId="0" borderId="7" xfId="0" applyBorder="1"/>
    <xf numFmtId="0" fontId="0" fillId="11" borderId="0" xfId="0" applyFill="1"/>
    <xf numFmtId="0" fontId="0" fillId="0" borderId="0" xfId="0" applyFill="1" applyBorder="1"/>
    <xf numFmtId="0" fontId="0" fillId="0" borderId="0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4" xfId="0" applyBorder="1" applyAlignment="1">
      <alignment shrinkToFit="1"/>
    </xf>
    <xf numFmtId="0" fontId="0" fillId="2" borderId="4" xfId="0" applyFill="1" applyBorder="1" applyAlignment="1">
      <alignment shrinkToFit="1"/>
    </xf>
    <xf numFmtId="0" fontId="0" fillId="2" borderId="0" xfId="0" applyFill="1" applyBorder="1" applyAlignment="1">
      <alignment shrinkToFit="1"/>
    </xf>
    <xf numFmtId="0" fontId="0" fillId="2" borderId="7" xfId="0" applyFill="1" applyBorder="1" applyAlignment="1">
      <alignment shrinkToFit="1"/>
    </xf>
    <xf numFmtId="0" fontId="0" fillId="2" borderId="8" xfId="0" applyFill="1" applyBorder="1" applyAlignment="1">
      <alignment shrinkToFit="1"/>
    </xf>
    <xf numFmtId="0" fontId="0" fillId="2" borderId="4" xfId="0" applyFill="1" applyBorder="1"/>
    <xf numFmtId="0" fontId="0" fillId="2" borderId="9" xfId="0" applyFill="1" applyBorder="1"/>
    <xf numFmtId="0" fontId="0" fillId="2" borderId="0" xfId="0" applyFill="1" applyAlignment="1">
      <alignment shrinkToFi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4" xfId="0" applyFill="1" applyBorder="1" applyAlignment="1">
      <alignment shrinkToFit="1"/>
    </xf>
    <xf numFmtId="0" fontId="0" fillId="0" borderId="0" xfId="0" applyBorder="1" applyAlignment="1">
      <alignment horizontal="center"/>
    </xf>
    <xf numFmtId="0" fontId="0" fillId="13" borderId="8" xfId="0" applyFill="1" applyBorder="1"/>
    <xf numFmtId="0" fontId="0" fillId="13" borderId="7" xfId="0" applyFill="1" applyBorder="1"/>
    <xf numFmtId="0" fontId="0" fillId="13" borderId="9" xfId="0" applyFill="1" applyBorder="1"/>
    <xf numFmtId="0" fontId="0" fillId="11" borderId="6" xfId="0" applyFill="1" applyBorder="1"/>
    <xf numFmtId="0" fontId="0" fillId="13" borderId="7" xfId="0" applyFill="1" applyBorder="1" applyAlignment="1">
      <alignment shrinkToFit="1"/>
    </xf>
    <xf numFmtId="0" fontId="0" fillId="13" borderId="6" xfId="0" applyFill="1" applyBorder="1" applyAlignment="1">
      <alignment shrinkToFit="1"/>
    </xf>
    <xf numFmtId="0" fontId="0" fillId="13" borderId="8" xfId="0" applyFill="1" applyBorder="1" applyAlignment="1">
      <alignment shrinkToFit="1"/>
    </xf>
    <xf numFmtId="0" fontId="0" fillId="0" borderId="3" xfId="0" applyFill="1" applyBorder="1"/>
    <xf numFmtId="0" fontId="0" fillId="0" borderId="11" xfId="0" applyFill="1" applyBorder="1"/>
    <xf numFmtId="0" fontId="0" fillId="13" borderId="9" xfId="0" applyFill="1" applyBorder="1" applyAlignment="1">
      <alignment shrinkToFit="1"/>
    </xf>
    <xf numFmtId="0" fontId="0" fillId="13" borderId="0" xfId="0" applyFill="1" applyBorder="1" applyAlignment="1">
      <alignment shrinkToFit="1"/>
    </xf>
    <xf numFmtId="0" fontId="0" fillId="13" borderId="5" xfId="0" applyFill="1" applyBorder="1" applyAlignment="1">
      <alignment shrinkToFit="1"/>
    </xf>
    <xf numFmtId="0" fontId="0" fillId="13" borderId="0" xfId="0" applyFill="1"/>
    <xf numFmtId="0" fontId="0" fillId="14" borderId="7" xfId="0" applyFill="1" applyBorder="1"/>
    <xf numFmtId="0" fontId="0" fillId="2" borderId="1" xfId="0" applyFill="1" applyBorder="1" applyAlignment="1">
      <alignment horizontal="center" shrinkToFit="1"/>
    </xf>
    <xf numFmtId="0" fontId="0" fillId="0" borderId="0" xfId="0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2" borderId="3" xfId="0" applyFill="1" applyBorder="1" applyAlignment="1">
      <alignment horizontal="center" shrinkToFit="1"/>
    </xf>
    <xf numFmtId="0" fontId="0" fillId="2" borderId="5" xfId="0" applyFill="1" applyBorder="1" applyAlignment="1">
      <alignment horizontal="center" shrinkToFit="1"/>
    </xf>
    <xf numFmtId="0" fontId="0" fillId="2" borderId="0" xfId="0" applyFill="1" applyBorder="1" applyAlignment="1">
      <alignment horizontal="center" shrinkToFit="1"/>
    </xf>
    <xf numFmtId="0" fontId="0" fillId="0" borderId="0" xfId="0" applyBorder="1" applyAlignment="1">
      <alignment shrinkToFit="1"/>
    </xf>
    <xf numFmtId="0" fontId="0" fillId="0" borderId="4" xfId="0" applyBorder="1" applyAlignment="1">
      <alignment shrinkToFit="1"/>
    </xf>
    <xf numFmtId="0" fontId="1" fillId="5" borderId="12" xfId="0" applyFont="1" applyFill="1" applyBorder="1" applyAlignment="1">
      <alignment horizontal="center" shrinkToFi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" xfId="0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09120734908136"/>
          <c:y val="7.6361317202706933E-2"/>
          <c:w val="0.7412773403324584"/>
          <c:h val="0.77334997669759453"/>
        </c:manualLayout>
      </c:layout>
      <c:ofPieChart>
        <c:ofPieType val="bar"/>
        <c:varyColors val="1"/>
        <c:ser>
          <c:idx val="0"/>
          <c:order val="0"/>
          <c:explosion val="1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Ref>
              <c:f>Меню!$H$202:$H$204</c:f>
              <c:strCache>
                <c:ptCount val="3"/>
                <c:pt idx="0">
                  <c:v>б</c:v>
                </c:pt>
                <c:pt idx="1">
                  <c:v>ж</c:v>
                </c:pt>
                <c:pt idx="2">
                  <c:v>у</c:v>
                </c:pt>
              </c:strCache>
            </c:strRef>
          </c:cat>
          <c:val>
            <c:numRef>
              <c:f>Меню!$I$202:$I$204</c:f>
              <c:numCache>
                <c:formatCode>General</c:formatCode>
                <c:ptCount val="3"/>
                <c:pt idx="0">
                  <c:v>657.63900000000012</c:v>
                </c:pt>
                <c:pt idx="1">
                  <c:v>1184.808</c:v>
                </c:pt>
                <c:pt idx="2">
                  <c:v>2711.27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00"/>
        <c:secondPieSize val="75"/>
        <c:serLines/>
      </c:of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693964</xdr:colOff>
      <xdr:row>197</xdr:row>
      <xdr:rowOff>136072</xdr:rowOff>
    </xdr:from>
    <xdr:to>
      <xdr:col>23</xdr:col>
      <xdr:colOff>13607</xdr:colOff>
      <xdr:row>212</xdr:row>
      <xdr:rowOff>27215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0"/>
  <sheetViews>
    <sheetView zoomScale="77" zoomScaleNormal="77" workbookViewId="0">
      <selection activeCell="H5" sqref="H5"/>
    </sheetView>
  </sheetViews>
  <sheetFormatPr defaultRowHeight="15" x14ac:dyDescent="0.25"/>
  <cols>
    <col min="1" max="1" width="12.5703125" customWidth="1"/>
    <col min="2" max="2" width="6.42578125" customWidth="1"/>
    <col min="3" max="3" width="8.28515625" customWidth="1"/>
    <col min="4" max="4" width="8" customWidth="1"/>
    <col min="5" max="5" width="6.28515625" customWidth="1"/>
    <col min="6" max="6" width="6.140625" customWidth="1"/>
    <col min="7" max="7" width="7.5703125" customWidth="1"/>
    <col min="8" max="8" width="14" customWidth="1"/>
    <col min="9" max="9" width="12.140625" customWidth="1"/>
    <col min="10" max="10" width="9.42578125" customWidth="1"/>
    <col min="11" max="11" width="8.7109375" customWidth="1"/>
    <col min="12" max="12" width="6.5703125" customWidth="1"/>
    <col min="13" max="13" width="7.140625" customWidth="1"/>
    <col min="14" max="14" width="7" customWidth="1"/>
    <col min="15" max="15" width="14" customWidth="1"/>
    <col min="16" max="16" width="29.7109375" customWidth="1"/>
    <col min="17" max="17" width="9.140625" customWidth="1"/>
    <col min="18" max="18" width="8.85546875" customWidth="1"/>
    <col min="19" max="19" width="6.42578125" customWidth="1"/>
    <col min="20" max="20" width="6.85546875" customWidth="1"/>
    <col min="21" max="21" width="7.28515625" customWidth="1"/>
    <col min="22" max="22" width="15" customWidth="1"/>
    <col min="23" max="23" width="6.42578125" customWidth="1"/>
    <col min="24" max="24" width="6.5703125" customWidth="1"/>
    <col min="25" max="25" width="7.140625" customWidth="1"/>
    <col min="26" max="26" width="6.7109375" customWidth="1"/>
    <col min="27" max="27" width="7.140625" customWidth="1"/>
    <col min="28" max="28" width="6.85546875" customWidth="1"/>
  </cols>
  <sheetData>
    <row r="1" spans="1:29" x14ac:dyDescent="0.25">
      <c r="A1" s="133" t="s">
        <v>8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5"/>
    </row>
    <row r="2" spans="1:29" x14ac:dyDescent="0.25">
      <c r="A2" s="125" t="s">
        <v>7</v>
      </c>
      <c r="B2" s="126"/>
      <c r="C2" s="126"/>
      <c r="D2" s="126"/>
      <c r="E2" s="126"/>
      <c r="F2" s="126"/>
      <c r="G2" s="127"/>
      <c r="H2" s="125" t="s">
        <v>9</v>
      </c>
      <c r="I2" s="126"/>
      <c r="J2" s="126"/>
      <c r="K2" s="126"/>
      <c r="L2" s="126"/>
      <c r="M2" s="126"/>
      <c r="N2" s="127"/>
      <c r="O2" s="128" t="s">
        <v>10</v>
      </c>
      <c r="P2" s="128"/>
      <c r="Q2" s="128"/>
      <c r="R2" s="128"/>
      <c r="S2" s="128"/>
      <c r="T2" s="128"/>
      <c r="U2" s="129"/>
      <c r="V2" s="130" t="s">
        <v>21</v>
      </c>
      <c r="W2" s="131"/>
      <c r="X2" s="131"/>
      <c r="Y2" s="131"/>
      <c r="Z2" s="131"/>
      <c r="AA2" s="131"/>
      <c r="AB2" s="132"/>
    </row>
    <row r="3" spans="1:29" x14ac:dyDescent="0.25">
      <c r="A3" s="11" t="s">
        <v>0</v>
      </c>
      <c r="B3" s="13" t="s">
        <v>1</v>
      </c>
      <c r="C3" s="13" t="s">
        <v>4</v>
      </c>
      <c r="D3" s="13" t="s">
        <v>3</v>
      </c>
      <c r="E3" s="13" t="s">
        <v>2</v>
      </c>
      <c r="F3" s="13" t="s">
        <v>5</v>
      </c>
      <c r="G3" s="13" t="s">
        <v>6</v>
      </c>
      <c r="H3" s="11" t="s">
        <v>0</v>
      </c>
      <c r="I3" s="12" t="s">
        <v>1</v>
      </c>
      <c r="J3" s="11" t="s">
        <v>4</v>
      </c>
      <c r="K3" s="12" t="s">
        <v>3</v>
      </c>
      <c r="L3" s="11" t="s">
        <v>2</v>
      </c>
      <c r="M3" s="13" t="s">
        <v>5</v>
      </c>
      <c r="N3" s="11" t="s">
        <v>6</v>
      </c>
      <c r="O3" s="11" t="s">
        <v>0</v>
      </c>
      <c r="P3" s="13" t="s">
        <v>1</v>
      </c>
      <c r="Q3" s="13" t="s">
        <v>4</v>
      </c>
      <c r="R3" s="13" t="s">
        <v>3</v>
      </c>
      <c r="S3" s="13" t="s">
        <v>2</v>
      </c>
      <c r="T3" s="13" t="s">
        <v>5</v>
      </c>
      <c r="U3" s="13" t="s">
        <v>6</v>
      </c>
      <c r="V3" s="11" t="s">
        <v>0</v>
      </c>
      <c r="W3" s="13" t="s">
        <v>1</v>
      </c>
      <c r="X3" s="13" t="s">
        <v>4</v>
      </c>
      <c r="Y3" s="13" t="s">
        <v>3</v>
      </c>
      <c r="Z3" s="13" t="s">
        <v>2</v>
      </c>
      <c r="AA3" s="13" t="s">
        <v>5</v>
      </c>
      <c r="AB3" s="13" t="s">
        <v>6</v>
      </c>
    </row>
    <row r="4" spans="1:29" x14ac:dyDescent="0.25">
      <c r="A4" s="7"/>
      <c r="B4" s="5"/>
      <c r="C4" s="5"/>
      <c r="D4" s="5"/>
      <c r="E4" s="5"/>
      <c r="F4" s="5"/>
      <c r="G4" s="5"/>
      <c r="H4" s="115" t="s">
        <v>263</v>
      </c>
      <c r="I4" s="15">
        <v>50</v>
      </c>
      <c r="J4" s="7">
        <f>I4*7</f>
        <v>350</v>
      </c>
      <c r="K4" s="31">
        <v>192</v>
      </c>
      <c r="L4" s="7"/>
      <c r="M4" s="15"/>
      <c r="N4" s="7"/>
      <c r="O4" s="115" t="s">
        <v>16</v>
      </c>
      <c r="P4" s="99">
        <v>70</v>
      </c>
      <c r="Q4" s="99">
        <f>P4*7</f>
        <v>490</v>
      </c>
      <c r="R4" s="99">
        <v>230</v>
      </c>
      <c r="S4" s="5">
        <v>6.3</v>
      </c>
      <c r="T4" s="5">
        <v>1.65</v>
      </c>
      <c r="U4" s="5">
        <v>31.05</v>
      </c>
      <c r="V4" s="113" t="s">
        <v>22</v>
      </c>
      <c r="W4" s="16">
        <v>20</v>
      </c>
      <c r="X4" s="16">
        <f>W4*7</f>
        <v>140</v>
      </c>
      <c r="Y4" s="32">
        <v>65.7</v>
      </c>
      <c r="Z4" s="32">
        <v>1.78</v>
      </c>
      <c r="AA4" s="32">
        <v>7.26</v>
      </c>
      <c r="AB4" s="32">
        <v>0.43</v>
      </c>
    </row>
    <row r="5" spans="1:29" x14ac:dyDescent="0.25">
      <c r="A5" s="7"/>
      <c r="B5" s="5"/>
      <c r="C5" s="5"/>
      <c r="D5" s="5"/>
      <c r="E5" s="5"/>
      <c r="F5" s="5"/>
      <c r="G5" s="5"/>
      <c r="H5" s="115" t="s">
        <v>12</v>
      </c>
      <c r="I5" s="15">
        <v>50</v>
      </c>
      <c r="J5" s="7">
        <f t="shared" ref="J5:J10" si="0">I5*7</f>
        <v>350</v>
      </c>
      <c r="K5" s="47">
        <v>154</v>
      </c>
      <c r="L5" s="47">
        <v>5.65</v>
      </c>
      <c r="M5" s="47">
        <v>1</v>
      </c>
      <c r="N5" s="47">
        <v>30</v>
      </c>
      <c r="O5" s="115" t="s">
        <v>17</v>
      </c>
      <c r="P5" s="5">
        <v>60</v>
      </c>
      <c r="Q5" s="14">
        <f t="shared" ref="Q5:Q9" si="1">P5*7</f>
        <v>420</v>
      </c>
      <c r="R5" s="5">
        <v>217.8</v>
      </c>
      <c r="S5" s="5">
        <v>10.44</v>
      </c>
      <c r="T5" s="5">
        <v>19.440000000000001</v>
      </c>
      <c r="U5" s="5">
        <v>0.24</v>
      </c>
      <c r="V5" s="112" t="s">
        <v>117</v>
      </c>
      <c r="W5" s="16">
        <v>15</v>
      </c>
      <c r="X5" s="16">
        <f t="shared" ref="X5:X7" si="2">W5*7</f>
        <v>105</v>
      </c>
      <c r="Y5" s="32">
        <v>29.2</v>
      </c>
      <c r="Z5" s="32">
        <v>0.15</v>
      </c>
      <c r="AA5" s="32">
        <v>0</v>
      </c>
      <c r="AB5" s="32">
        <v>7.3</v>
      </c>
    </row>
    <row r="6" spans="1:29" x14ac:dyDescent="0.25">
      <c r="A6" s="7"/>
      <c r="B6" s="5"/>
      <c r="C6" s="5"/>
      <c r="D6" s="5"/>
      <c r="E6" s="5"/>
      <c r="F6" s="5"/>
      <c r="G6" s="5"/>
      <c r="H6" s="115" t="s">
        <v>18</v>
      </c>
      <c r="I6" s="98">
        <v>20</v>
      </c>
      <c r="J6" s="98">
        <f t="shared" si="0"/>
        <v>140</v>
      </c>
      <c r="K6" s="98">
        <v>50</v>
      </c>
      <c r="L6" s="98"/>
      <c r="M6" s="98"/>
      <c r="N6" s="98"/>
      <c r="O6" s="115" t="s">
        <v>18</v>
      </c>
      <c r="P6" s="5">
        <v>20</v>
      </c>
      <c r="Q6" s="14">
        <f t="shared" si="1"/>
        <v>140</v>
      </c>
      <c r="R6" s="5">
        <v>50</v>
      </c>
      <c r="S6" s="5"/>
      <c r="T6" s="5"/>
      <c r="U6" s="5"/>
      <c r="V6" s="112" t="s">
        <v>23</v>
      </c>
      <c r="W6" s="16">
        <v>15</v>
      </c>
      <c r="X6" s="16">
        <f t="shared" si="2"/>
        <v>105</v>
      </c>
      <c r="Y6" s="16">
        <v>97.35</v>
      </c>
      <c r="Z6" s="16">
        <v>2.79</v>
      </c>
      <c r="AA6" s="16">
        <v>8.66</v>
      </c>
      <c r="AB6" s="16">
        <v>2.04</v>
      </c>
    </row>
    <row r="7" spans="1:29" x14ac:dyDescent="0.25">
      <c r="A7" s="7"/>
      <c r="B7" s="5"/>
      <c r="C7" s="5"/>
      <c r="D7" s="5"/>
      <c r="E7" s="5"/>
      <c r="F7" s="5"/>
      <c r="G7" s="5"/>
      <c r="H7" s="115" t="s">
        <v>244</v>
      </c>
      <c r="I7" s="98">
        <v>50</v>
      </c>
      <c r="J7" s="98">
        <f t="shared" si="0"/>
        <v>350</v>
      </c>
      <c r="K7" s="98">
        <v>300</v>
      </c>
      <c r="L7" s="98">
        <v>2.97</v>
      </c>
      <c r="M7" s="98">
        <v>18.96</v>
      </c>
      <c r="N7" s="98">
        <v>0</v>
      </c>
      <c r="O7" s="115" t="s">
        <v>19</v>
      </c>
      <c r="P7" s="5">
        <v>30</v>
      </c>
      <c r="Q7" s="14">
        <f t="shared" si="1"/>
        <v>210</v>
      </c>
      <c r="R7" s="32">
        <v>108</v>
      </c>
      <c r="S7" s="32">
        <v>6.9</v>
      </c>
      <c r="T7" s="32">
        <v>8.6999999999999993</v>
      </c>
      <c r="U7" s="32">
        <v>0</v>
      </c>
      <c r="V7" s="112" t="s">
        <v>24</v>
      </c>
      <c r="W7" s="16">
        <v>10</v>
      </c>
      <c r="X7" s="16">
        <f t="shared" si="2"/>
        <v>70</v>
      </c>
      <c r="Y7" s="32">
        <v>53.25</v>
      </c>
      <c r="Z7" s="32">
        <v>0.5</v>
      </c>
      <c r="AA7" s="32">
        <v>3.25</v>
      </c>
      <c r="AB7" s="32">
        <v>5.5</v>
      </c>
    </row>
    <row r="8" spans="1:29" x14ac:dyDescent="0.25">
      <c r="A8" s="7"/>
      <c r="B8" s="5"/>
      <c r="C8" s="5"/>
      <c r="D8" s="5"/>
      <c r="E8" s="5"/>
      <c r="F8" s="5"/>
      <c r="G8" s="5"/>
      <c r="H8" s="115" t="s">
        <v>13</v>
      </c>
      <c r="I8" s="15">
        <v>2</v>
      </c>
      <c r="J8" s="7">
        <f t="shared" si="0"/>
        <v>14</v>
      </c>
      <c r="K8" s="32">
        <v>1.98</v>
      </c>
      <c r="L8" s="32">
        <v>0.4</v>
      </c>
      <c r="M8" s="32">
        <v>0.10199999999999999</v>
      </c>
      <c r="N8" s="32">
        <v>0.3</v>
      </c>
      <c r="O8" s="115" t="s">
        <v>13</v>
      </c>
      <c r="P8" s="5">
        <v>2</v>
      </c>
      <c r="Q8" s="14">
        <f t="shared" si="1"/>
        <v>14</v>
      </c>
      <c r="R8" s="32">
        <v>1.98</v>
      </c>
      <c r="S8" s="32">
        <v>0.4</v>
      </c>
      <c r="T8" s="32">
        <v>0.10199999999999999</v>
      </c>
      <c r="U8" s="32">
        <v>0.3</v>
      </c>
      <c r="V8" s="124" t="s">
        <v>196</v>
      </c>
      <c r="W8" s="16"/>
      <c r="X8" s="16"/>
      <c r="Y8" s="16"/>
      <c r="Z8" s="16"/>
      <c r="AA8" s="16"/>
      <c r="AB8" s="16"/>
    </row>
    <row r="9" spans="1:29" x14ac:dyDescent="0.25">
      <c r="A9" s="7"/>
      <c r="B9" s="5"/>
      <c r="C9" s="5"/>
      <c r="D9" s="5"/>
      <c r="E9" s="5"/>
      <c r="F9" s="5"/>
      <c r="G9" s="5"/>
      <c r="H9" s="115" t="s">
        <v>14</v>
      </c>
      <c r="I9" s="100">
        <v>7</v>
      </c>
      <c r="J9" s="101">
        <f t="shared" si="0"/>
        <v>49</v>
      </c>
      <c r="K9" s="15">
        <v>25</v>
      </c>
      <c r="L9" s="7">
        <v>0</v>
      </c>
      <c r="M9" s="15">
        <v>0</v>
      </c>
      <c r="N9" s="7">
        <v>5</v>
      </c>
      <c r="O9" s="115" t="s">
        <v>14</v>
      </c>
      <c r="P9" s="99">
        <v>7</v>
      </c>
      <c r="Q9" s="99">
        <f t="shared" si="1"/>
        <v>49</v>
      </c>
      <c r="R9" s="31">
        <v>25</v>
      </c>
      <c r="S9" s="7">
        <v>0</v>
      </c>
      <c r="T9" s="31">
        <v>0</v>
      </c>
      <c r="U9" s="7">
        <v>5</v>
      </c>
      <c r="V9" s="19"/>
      <c r="W9" s="16"/>
      <c r="X9" s="16"/>
      <c r="Y9" s="16"/>
      <c r="Z9" s="16"/>
      <c r="AA9" s="16"/>
      <c r="AB9" s="16"/>
      <c r="AC9">
        <f>SUM(J9,Q9)</f>
        <v>98</v>
      </c>
    </row>
    <row r="10" spans="1:29" x14ac:dyDescent="0.25">
      <c r="A10" s="8"/>
      <c r="B10" s="6"/>
      <c r="C10" s="6"/>
      <c r="D10" s="6"/>
      <c r="E10" s="6"/>
      <c r="F10" s="6"/>
      <c r="G10" s="6"/>
      <c r="H10" s="116" t="s">
        <v>15</v>
      </c>
      <c r="I10" s="3">
        <v>30</v>
      </c>
      <c r="J10" s="7">
        <f t="shared" si="0"/>
        <v>210</v>
      </c>
      <c r="K10" s="4">
        <v>135</v>
      </c>
      <c r="L10" s="8">
        <v>0.96</v>
      </c>
      <c r="M10" s="4">
        <v>0.84</v>
      </c>
      <c r="N10" s="8">
        <v>24.27</v>
      </c>
      <c r="O10" s="116" t="s">
        <v>20</v>
      </c>
      <c r="P10" s="6">
        <f>Q10/7</f>
        <v>28.571428571428573</v>
      </c>
      <c r="Q10" s="24">
        <v>200</v>
      </c>
      <c r="R10" s="6">
        <v>160</v>
      </c>
      <c r="S10" s="6">
        <v>1.38</v>
      </c>
      <c r="T10" s="6">
        <v>7.14</v>
      </c>
      <c r="U10" s="6">
        <v>10.48</v>
      </c>
      <c r="V10" s="20"/>
      <c r="W10" s="17"/>
      <c r="X10" s="22"/>
      <c r="Y10" s="22"/>
      <c r="Z10" s="17"/>
      <c r="AA10" s="17"/>
      <c r="AB10" s="17"/>
    </row>
    <row r="11" spans="1:29" x14ac:dyDescent="0.25">
      <c r="A11" s="25" t="s">
        <v>25</v>
      </c>
      <c r="B11" s="23"/>
      <c r="C11" s="23"/>
      <c r="D11" s="23"/>
      <c r="E11" s="23"/>
      <c r="F11" s="23"/>
      <c r="G11" s="23"/>
      <c r="H11" s="25" t="s">
        <v>25</v>
      </c>
      <c r="I11" s="23">
        <f>SUM(I4:I10)</f>
        <v>209</v>
      </c>
      <c r="J11" s="23">
        <f t="shared" ref="J11:N11" si="3">SUM(J4:J10)</f>
        <v>1463</v>
      </c>
      <c r="K11" s="23">
        <f t="shared" si="3"/>
        <v>857.98</v>
      </c>
      <c r="L11" s="23">
        <f t="shared" si="3"/>
        <v>9.98</v>
      </c>
      <c r="M11" s="23">
        <f t="shared" si="3"/>
        <v>20.902000000000001</v>
      </c>
      <c r="N11" s="23">
        <f t="shared" si="3"/>
        <v>59.569999999999993</v>
      </c>
      <c r="O11" s="26" t="s">
        <v>25</v>
      </c>
      <c r="P11" s="24">
        <f>SUM(P4:P10)</f>
        <v>217.57142857142858</v>
      </c>
      <c r="Q11" s="24">
        <f t="shared" ref="Q11:U11" si="4">SUM(Q4:Q10)</f>
        <v>1523</v>
      </c>
      <c r="R11" s="24">
        <f t="shared" si="4"/>
        <v>792.78</v>
      </c>
      <c r="S11" s="24">
        <f t="shared" si="4"/>
        <v>25.419999999999998</v>
      </c>
      <c r="T11" s="24">
        <f t="shared" si="4"/>
        <v>37.031999999999996</v>
      </c>
      <c r="U11" s="24">
        <f t="shared" si="4"/>
        <v>47.070000000000007</v>
      </c>
      <c r="V11" s="27" t="s">
        <v>25</v>
      </c>
      <c r="W11" s="21">
        <f>SUM(W4:W7)</f>
        <v>60</v>
      </c>
      <c r="X11" s="21">
        <f t="shared" ref="X11:AB11" si="5">SUM(X4:X7)</f>
        <v>420</v>
      </c>
      <c r="Y11" s="21">
        <f t="shared" si="5"/>
        <v>245.5</v>
      </c>
      <c r="Z11" s="21">
        <f t="shared" si="5"/>
        <v>5.22</v>
      </c>
      <c r="AA11" s="21">
        <f t="shared" si="5"/>
        <v>19.170000000000002</v>
      </c>
      <c r="AB11" s="21">
        <f t="shared" si="5"/>
        <v>15.27</v>
      </c>
      <c r="AC11" s="1"/>
    </row>
    <row r="12" spans="1:29" x14ac:dyDescent="0.25">
      <c r="A12" s="2"/>
      <c r="B12" s="2"/>
      <c r="C12" s="2"/>
      <c r="D12" s="2"/>
      <c r="E12" s="2"/>
      <c r="F12" s="2"/>
      <c r="G12" s="2"/>
      <c r="H12" s="33" t="s">
        <v>149</v>
      </c>
      <c r="I12" s="33">
        <f>SUM(I11,P11,W11)</f>
        <v>486.57142857142856</v>
      </c>
      <c r="J12" s="33">
        <f t="shared" ref="J12:N12" si="6">SUM(J11,Q11,X11)</f>
        <v>3406</v>
      </c>
      <c r="K12" s="33">
        <f t="shared" si="6"/>
        <v>1896.26</v>
      </c>
      <c r="L12" s="33">
        <f t="shared" si="6"/>
        <v>40.619999999999997</v>
      </c>
      <c r="M12" s="33">
        <f t="shared" si="6"/>
        <v>77.103999999999999</v>
      </c>
      <c r="N12" s="33">
        <f t="shared" si="6"/>
        <v>121.91</v>
      </c>
      <c r="O12" s="2"/>
      <c r="P12" s="2"/>
      <c r="Q12" s="35"/>
      <c r="R12" s="2"/>
      <c r="S12" s="2"/>
      <c r="T12" s="2"/>
      <c r="U12" s="2"/>
      <c r="W12" s="34"/>
      <c r="X12" s="34"/>
    </row>
    <row r="13" spans="1:29" x14ac:dyDescent="0.25">
      <c r="A13" s="2"/>
      <c r="B13" s="2"/>
      <c r="C13" s="2"/>
      <c r="D13" s="2"/>
      <c r="E13" s="2"/>
      <c r="F13" s="2"/>
      <c r="G13" s="2"/>
      <c r="H13" s="33"/>
      <c r="I13" s="33"/>
      <c r="J13" s="33"/>
      <c r="K13" s="33"/>
      <c r="L13" s="33"/>
      <c r="M13" s="33"/>
      <c r="N13" s="33"/>
      <c r="O13" s="2"/>
      <c r="P13" s="2"/>
      <c r="Q13" s="45"/>
      <c r="R13" s="2"/>
      <c r="S13" s="2"/>
      <c r="T13" s="2"/>
      <c r="U13" s="2"/>
      <c r="W13" s="46"/>
      <c r="X13" s="46"/>
    </row>
    <row r="14" spans="1:29" x14ac:dyDescent="0.25">
      <c r="A14" s="133" t="s">
        <v>28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5"/>
    </row>
    <row r="15" spans="1:29" x14ac:dyDescent="0.25">
      <c r="A15" s="125" t="s">
        <v>26</v>
      </c>
      <c r="B15" s="126"/>
      <c r="C15" s="126"/>
      <c r="D15" s="126"/>
      <c r="E15" s="126"/>
      <c r="F15" s="126"/>
      <c r="G15" s="127"/>
      <c r="H15" s="125" t="s">
        <v>27</v>
      </c>
      <c r="I15" s="126"/>
      <c r="J15" s="126"/>
      <c r="K15" s="126"/>
      <c r="L15" s="126"/>
      <c r="M15" s="126"/>
      <c r="N15" s="127"/>
      <c r="O15" s="128" t="s">
        <v>29</v>
      </c>
      <c r="P15" s="128"/>
      <c r="Q15" s="128"/>
      <c r="R15" s="128"/>
      <c r="S15" s="128"/>
      <c r="T15" s="128"/>
      <c r="U15" s="129"/>
      <c r="V15" s="130" t="s">
        <v>30</v>
      </c>
      <c r="W15" s="131"/>
      <c r="X15" s="131"/>
      <c r="Y15" s="131"/>
      <c r="Z15" s="131"/>
      <c r="AA15" s="131"/>
      <c r="AB15" s="132"/>
    </row>
    <row r="16" spans="1:29" x14ac:dyDescent="0.25">
      <c r="A16" s="11" t="s">
        <v>0</v>
      </c>
      <c r="B16" s="13" t="s">
        <v>1</v>
      </c>
      <c r="C16" s="13" t="s">
        <v>4</v>
      </c>
      <c r="D16" s="13" t="s">
        <v>3</v>
      </c>
      <c r="E16" s="13" t="s">
        <v>2</v>
      </c>
      <c r="F16" s="13" t="s">
        <v>5</v>
      </c>
      <c r="G16" s="13" t="s">
        <v>6</v>
      </c>
      <c r="H16" s="11" t="s">
        <v>0</v>
      </c>
      <c r="I16" s="12" t="s">
        <v>1</v>
      </c>
      <c r="J16" s="11" t="s">
        <v>4</v>
      </c>
      <c r="K16" s="12" t="s">
        <v>3</v>
      </c>
      <c r="L16" s="11" t="s">
        <v>2</v>
      </c>
      <c r="M16" s="13" t="s">
        <v>5</v>
      </c>
      <c r="N16" s="11" t="s">
        <v>6</v>
      </c>
      <c r="O16" s="11" t="s">
        <v>0</v>
      </c>
      <c r="P16" s="13" t="s">
        <v>1</v>
      </c>
      <c r="Q16" s="13" t="s">
        <v>4</v>
      </c>
      <c r="R16" s="13" t="s">
        <v>3</v>
      </c>
      <c r="S16" s="13" t="s">
        <v>2</v>
      </c>
      <c r="T16" s="13" t="s">
        <v>5</v>
      </c>
      <c r="U16" s="13" t="s">
        <v>6</v>
      </c>
      <c r="V16" s="11" t="s">
        <v>0</v>
      </c>
      <c r="W16" s="13" t="s">
        <v>1</v>
      </c>
      <c r="X16" s="13" t="s">
        <v>4</v>
      </c>
      <c r="Y16" s="13" t="s">
        <v>3</v>
      </c>
      <c r="Z16" s="13" t="s">
        <v>2</v>
      </c>
      <c r="AA16" s="13" t="s">
        <v>5</v>
      </c>
      <c r="AB16" s="13" t="s">
        <v>6</v>
      </c>
    </row>
    <row r="17" spans="1:29" x14ac:dyDescent="0.25">
      <c r="A17" s="115" t="s">
        <v>40</v>
      </c>
      <c r="B17" s="102">
        <v>70</v>
      </c>
      <c r="C17" s="99">
        <f>B17*7</f>
        <v>490</v>
      </c>
      <c r="D17" s="5">
        <v>193.8</v>
      </c>
      <c r="E17" s="5">
        <v>4.2</v>
      </c>
      <c r="F17" s="5">
        <v>0.36</v>
      </c>
      <c r="G17" s="5">
        <v>44.22</v>
      </c>
      <c r="H17" s="115" t="s">
        <v>37</v>
      </c>
      <c r="I17" s="100">
        <v>50</v>
      </c>
      <c r="J17" s="101">
        <f>I17*7</f>
        <v>350</v>
      </c>
      <c r="K17" s="31">
        <v>200</v>
      </c>
      <c r="L17" s="7"/>
      <c r="M17" s="15"/>
      <c r="N17" s="7"/>
      <c r="O17" s="115" t="s">
        <v>33</v>
      </c>
      <c r="P17" s="99">
        <v>60</v>
      </c>
      <c r="Q17" s="99">
        <f>P17*7</f>
        <v>420</v>
      </c>
      <c r="R17" s="5">
        <v>210</v>
      </c>
      <c r="S17" s="5">
        <v>3.36</v>
      </c>
      <c r="T17" s="5">
        <v>0.12</v>
      </c>
      <c r="U17" s="5">
        <v>50.76</v>
      </c>
      <c r="V17" s="113" t="s">
        <v>245</v>
      </c>
      <c r="W17" s="42">
        <v>30</v>
      </c>
      <c r="X17" s="42">
        <f t="shared" ref="X17" si="7">W17*7</f>
        <v>210</v>
      </c>
      <c r="Y17" s="41">
        <v>115.5</v>
      </c>
      <c r="Z17" s="7">
        <v>2.97</v>
      </c>
      <c r="AA17" s="41">
        <v>1.47</v>
      </c>
      <c r="AB17" s="7">
        <v>22.56</v>
      </c>
    </row>
    <row r="18" spans="1:29" x14ac:dyDescent="0.25">
      <c r="A18" s="115" t="s">
        <v>41</v>
      </c>
      <c r="B18" s="5">
        <v>15</v>
      </c>
      <c r="C18" s="14">
        <f t="shared" ref="C18:C24" si="8">B18*7</f>
        <v>105</v>
      </c>
      <c r="D18" s="5">
        <v>71.849999999999994</v>
      </c>
      <c r="E18" s="43">
        <v>4.05</v>
      </c>
      <c r="F18" s="5">
        <v>3.6</v>
      </c>
      <c r="G18" s="5">
        <v>5.81</v>
      </c>
      <c r="H18" s="115" t="s">
        <v>12</v>
      </c>
      <c r="I18" s="15">
        <v>50</v>
      </c>
      <c r="J18" s="7">
        <f t="shared" ref="J18:J21" si="9">I18*7</f>
        <v>350</v>
      </c>
      <c r="K18" s="47">
        <v>154</v>
      </c>
      <c r="L18" s="47">
        <v>5.65</v>
      </c>
      <c r="M18" s="47">
        <v>1</v>
      </c>
      <c r="N18" s="47">
        <v>30</v>
      </c>
      <c r="O18" s="115" t="s">
        <v>34</v>
      </c>
      <c r="P18" s="5">
        <v>60</v>
      </c>
      <c r="Q18" s="5">
        <f>P18*6</f>
        <v>360</v>
      </c>
      <c r="R18" s="5">
        <v>195.6</v>
      </c>
      <c r="S18" s="5">
        <v>16.440000000000001</v>
      </c>
      <c r="T18" s="5">
        <v>14.58</v>
      </c>
      <c r="U18" s="5">
        <v>0</v>
      </c>
      <c r="V18" s="112" t="s">
        <v>31</v>
      </c>
      <c r="W18" s="16">
        <v>20</v>
      </c>
      <c r="X18" s="16">
        <f t="shared" ref="X18:X24" si="10">W18*7</f>
        <v>140</v>
      </c>
      <c r="Y18" s="16">
        <v>24.28</v>
      </c>
      <c r="Z18" s="16">
        <v>0.23</v>
      </c>
      <c r="AA18" s="16">
        <v>0</v>
      </c>
      <c r="AB18" s="16">
        <v>5.84</v>
      </c>
    </row>
    <row r="19" spans="1:29" x14ac:dyDescent="0.25">
      <c r="A19" s="115" t="s">
        <v>42</v>
      </c>
      <c r="B19" s="5">
        <v>5</v>
      </c>
      <c r="C19" s="14">
        <f t="shared" si="8"/>
        <v>35</v>
      </c>
      <c r="D19" s="5">
        <v>44.35</v>
      </c>
      <c r="E19" s="5">
        <v>0.02</v>
      </c>
      <c r="F19" s="5">
        <v>4.9000000000000004</v>
      </c>
      <c r="G19" s="5">
        <v>0.03</v>
      </c>
      <c r="H19" s="9"/>
      <c r="I19" s="15"/>
      <c r="J19" s="7">
        <f t="shared" si="9"/>
        <v>0</v>
      </c>
      <c r="K19" s="15"/>
      <c r="L19" s="7"/>
      <c r="M19" s="15"/>
      <c r="N19" s="7"/>
      <c r="O19" s="115" t="s">
        <v>35</v>
      </c>
      <c r="P19" s="5">
        <v>60</v>
      </c>
      <c r="Q19" s="5">
        <f>P19</f>
        <v>60</v>
      </c>
      <c r="R19" s="32">
        <v>216</v>
      </c>
      <c r="S19" s="32">
        <v>13.8</v>
      </c>
      <c r="T19" s="32">
        <v>17.399999999999999</v>
      </c>
      <c r="U19" s="32">
        <v>0</v>
      </c>
      <c r="V19" s="112" t="s">
        <v>259</v>
      </c>
      <c r="W19" s="16">
        <v>30</v>
      </c>
      <c r="X19" s="16">
        <f t="shared" si="10"/>
        <v>210</v>
      </c>
      <c r="Y19" s="32">
        <v>65.7</v>
      </c>
      <c r="Z19" s="32">
        <v>1.78</v>
      </c>
      <c r="AA19" s="32">
        <v>7.26</v>
      </c>
      <c r="AB19" s="32">
        <v>0.43</v>
      </c>
    </row>
    <row r="20" spans="1:29" x14ac:dyDescent="0.25">
      <c r="A20" s="115" t="s">
        <v>14</v>
      </c>
      <c r="B20" s="5">
        <v>10</v>
      </c>
      <c r="C20" s="14">
        <f t="shared" si="8"/>
        <v>70</v>
      </c>
      <c r="D20" s="32">
        <v>37.9</v>
      </c>
      <c r="E20" s="32">
        <v>0</v>
      </c>
      <c r="F20" s="32">
        <v>0</v>
      </c>
      <c r="G20" s="32">
        <v>9.98</v>
      </c>
      <c r="H20" s="115" t="s">
        <v>243</v>
      </c>
      <c r="I20" s="97">
        <v>20</v>
      </c>
      <c r="J20" s="97">
        <f t="shared" si="9"/>
        <v>140</v>
      </c>
      <c r="K20" s="97">
        <v>50</v>
      </c>
      <c r="L20" s="97"/>
      <c r="M20" s="97"/>
      <c r="N20" s="97"/>
      <c r="O20" s="19"/>
      <c r="P20" s="5"/>
      <c r="Q20" s="5"/>
      <c r="R20" s="5"/>
      <c r="S20" s="5"/>
      <c r="T20" s="5"/>
      <c r="U20" s="5"/>
      <c r="V20" s="112" t="s">
        <v>32</v>
      </c>
      <c r="W20" s="16">
        <v>20</v>
      </c>
      <c r="X20" s="16">
        <f t="shared" si="10"/>
        <v>140</v>
      </c>
      <c r="Y20" s="16">
        <v>61.1</v>
      </c>
      <c r="Z20" s="16">
        <v>2.0499999999999998</v>
      </c>
      <c r="AA20" s="16">
        <v>5.09</v>
      </c>
      <c r="AB20" s="16">
        <v>1.88</v>
      </c>
    </row>
    <row r="21" spans="1:29" x14ac:dyDescent="0.25">
      <c r="A21" s="115" t="s">
        <v>43</v>
      </c>
      <c r="B21" s="5">
        <v>20</v>
      </c>
      <c r="C21" s="14">
        <f t="shared" si="8"/>
        <v>140</v>
      </c>
      <c r="D21" s="5">
        <v>46.4</v>
      </c>
      <c r="E21" s="5">
        <v>1.04</v>
      </c>
      <c r="F21" s="5">
        <v>0.06</v>
      </c>
      <c r="G21" s="5">
        <v>10.199999999999999</v>
      </c>
      <c r="H21" s="9" t="s">
        <v>244</v>
      </c>
      <c r="I21" s="97">
        <v>50</v>
      </c>
      <c r="J21" s="97">
        <f t="shared" si="9"/>
        <v>350</v>
      </c>
      <c r="K21" s="97">
        <v>300</v>
      </c>
      <c r="L21" s="97">
        <v>2.97</v>
      </c>
      <c r="M21" s="97">
        <v>18.96</v>
      </c>
      <c r="N21" s="97">
        <v>0</v>
      </c>
      <c r="O21" s="101" t="s">
        <v>189</v>
      </c>
      <c r="P21" s="99">
        <v>30</v>
      </c>
      <c r="Q21" s="97">
        <f>P21*7</f>
        <v>210</v>
      </c>
      <c r="R21" s="109">
        <v>94.92</v>
      </c>
      <c r="V21" s="112" t="s">
        <v>260</v>
      </c>
      <c r="W21" s="16">
        <v>30</v>
      </c>
      <c r="X21" s="16">
        <f t="shared" si="10"/>
        <v>210</v>
      </c>
      <c r="Y21" s="16">
        <v>147.30000000000001</v>
      </c>
      <c r="Z21" s="16"/>
      <c r="AA21" s="16"/>
      <c r="AB21" s="16"/>
    </row>
    <row r="22" spans="1:29" x14ac:dyDescent="0.25">
      <c r="A22" s="115" t="s">
        <v>14</v>
      </c>
      <c r="B22" s="32">
        <v>5</v>
      </c>
      <c r="C22" s="32">
        <f t="shared" si="8"/>
        <v>35</v>
      </c>
      <c r="D22" s="31">
        <v>18.95</v>
      </c>
      <c r="E22" s="7">
        <v>0</v>
      </c>
      <c r="F22" s="31">
        <v>0</v>
      </c>
      <c r="G22" s="7">
        <v>5</v>
      </c>
      <c r="H22" s="115" t="s">
        <v>38</v>
      </c>
      <c r="I22" s="15">
        <v>45.4</v>
      </c>
      <c r="J22" s="7">
        <f>I22*7</f>
        <v>317.8</v>
      </c>
      <c r="K22" s="41">
        <v>27.8</v>
      </c>
      <c r="L22" s="7">
        <v>0.15</v>
      </c>
      <c r="M22" s="41">
        <v>0</v>
      </c>
      <c r="N22" s="7">
        <v>7.25</v>
      </c>
      <c r="O22" s="115" t="s">
        <v>13</v>
      </c>
      <c r="P22" s="5">
        <v>2</v>
      </c>
      <c r="Q22" s="5">
        <f>P22*7</f>
        <v>14</v>
      </c>
      <c r="R22" s="32">
        <v>1.98</v>
      </c>
      <c r="S22" s="32">
        <v>0.4</v>
      </c>
      <c r="T22" s="32">
        <v>0.10199999999999999</v>
      </c>
      <c r="U22" s="32">
        <v>0.3</v>
      </c>
      <c r="V22" s="19"/>
      <c r="W22" s="16"/>
      <c r="X22" s="16"/>
      <c r="Y22" s="16"/>
      <c r="Z22" s="16"/>
      <c r="AA22" s="16"/>
      <c r="AB22" s="16"/>
    </row>
    <row r="23" spans="1:29" x14ac:dyDescent="0.25">
      <c r="A23" s="115" t="s">
        <v>13</v>
      </c>
      <c r="B23" s="5">
        <v>2</v>
      </c>
      <c r="C23" s="14">
        <f t="shared" si="8"/>
        <v>14</v>
      </c>
      <c r="D23" s="32">
        <v>1.98</v>
      </c>
      <c r="E23" s="32">
        <v>0.4</v>
      </c>
      <c r="F23" s="32">
        <v>0.10199999999999999</v>
      </c>
      <c r="G23" s="32">
        <v>0.3</v>
      </c>
      <c r="H23" s="115" t="s">
        <v>14</v>
      </c>
      <c r="I23" s="15">
        <v>20</v>
      </c>
      <c r="J23" s="7">
        <f>I23*7</f>
        <v>140</v>
      </c>
      <c r="K23" s="41">
        <v>79.8</v>
      </c>
      <c r="L23" s="7">
        <v>0</v>
      </c>
      <c r="M23" s="41">
        <v>0</v>
      </c>
      <c r="N23" s="7">
        <v>19.96</v>
      </c>
      <c r="O23" s="115" t="s">
        <v>14</v>
      </c>
      <c r="P23" s="5">
        <v>5</v>
      </c>
      <c r="Q23" s="14">
        <f t="shared" ref="Q23:Q24" si="11">P23*7</f>
        <v>35</v>
      </c>
      <c r="R23" s="31">
        <v>18.95</v>
      </c>
      <c r="S23" s="7">
        <v>0</v>
      </c>
      <c r="T23" s="31">
        <v>0</v>
      </c>
      <c r="U23" s="7">
        <v>5</v>
      </c>
      <c r="V23" s="19"/>
      <c r="W23" s="16"/>
      <c r="X23" s="16">
        <f t="shared" si="10"/>
        <v>0</v>
      </c>
      <c r="Y23" s="16"/>
      <c r="Z23" s="16"/>
      <c r="AA23" s="16"/>
      <c r="AB23" s="16"/>
      <c r="AC23">
        <f>SUM(C22,C20,C20,C20,J23,Q23)</f>
        <v>420</v>
      </c>
    </row>
    <row r="24" spans="1:29" x14ac:dyDescent="0.25">
      <c r="A24" s="116" t="s">
        <v>44</v>
      </c>
      <c r="B24" s="6">
        <v>30</v>
      </c>
      <c r="C24" s="14">
        <f t="shared" si="8"/>
        <v>210</v>
      </c>
      <c r="D24" s="6">
        <v>158.91</v>
      </c>
      <c r="E24" s="6">
        <v>3.48</v>
      </c>
      <c r="F24" s="6">
        <v>8.91</v>
      </c>
      <c r="G24" s="6">
        <v>16.2</v>
      </c>
      <c r="H24" s="115" t="s">
        <v>39</v>
      </c>
      <c r="I24" s="15">
        <v>30</v>
      </c>
      <c r="J24" s="7">
        <f>I24*7</f>
        <v>210</v>
      </c>
      <c r="K24" s="15">
        <v>92.91</v>
      </c>
      <c r="L24" s="7">
        <v>3.12</v>
      </c>
      <c r="M24" s="15">
        <v>0.39</v>
      </c>
      <c r="N24" s="7">
        <v>19.23</v>
      </c>
      <c r="O24" s="115" t="s">
        <v>36</v>
      </c>
      <c r="P24" s="6">
        <v>30</v>
      </c>
      <c r="Q24" s="14">
        <f t="shared" si="11"/>
        <v>210</v>
      </c>
      <c r="R24" s="6">
        <v>166.62</v>
      </c>
      <c r="S24" s="6">
        <v>1.92</v>
      </c>
      <c r="T24" s="6">
        <v>10.38</v>
      </c>
      <c r="U24" s="6">
        <v>16.38</v>
      </c>
      <c r="V24" s="20"/>
      <c r="W24" s="17"/>
      <c r="X24" s="16">
        <f t="shared" si="10"/>
        <v>0</v>
      </c>
      <c r="Y24" s="22"/>
      <c r="Z24" s="17"/>
      <c r="AA24" s="17"/>
      <c r="AB24" s="17"/>
    </row>
    <row r="25" spans="1:29" x14ac:dyDescent="0.25">
      <c r="A25" s="25" t="s">
        <v>25</v>
      </c>
      <c r="B25" s="23">
        <f>SUM(B17:B24)</f>
        <v>157</v>
      </c>
      <c r="C25" s="23">
        <f t="shared" ref="C25:G25" si="12">SUM(C17:C24)</f>
        <v>1099</v>
      </c>
      <c r="D25" s="23">
        <f t="shared" si="12"/>
        <v>574.14</v>
      </c>
      <c r="E25" s="23">
        <f t="shared" si="12"/>
        <v>13.19</v>
      </c>
      <c r="F25" s="23">
        <f t="shared" si="12"/>
        <v>17.932000000000002</v>
      </c>
      <c r="G25" s="23">
        <f t="shared" si="12"/>
        <v>91.740000000000009</v>
      </c>
      <c r="H25" s="25" t="s">
        <v>25</v>
      </c>
      <c r="I25" s="23">
        <f t="shared" ref="I25:N25" si="13">SUM(I17:I24)</f>
        <v>265.39999999999998</v>
      </c>
      <c r="J25" s="23">
        <f t="shared" si="13"/>
        <v>1857.8</v>
      </c>
      <c r="K25" s="23">
        <f t="shared" si="13"/>
        <v>904.50999999999988</v>
      </c>
      <c r="L25" s="23">
        <f t="shared" si="13"/>
        <v>11.89</v>
      </c>
      <c r="M25" s="23">
        <f t="shared" si="13"/>
        <v>20.350000000000001</v>
      </c>
      <c r="N25" s="23">
        <f t="shared" si="13"/>
        <v>76.44</v>
      </c>
      <c r="O25" s="26" t="s">
        <v>25</v>
      </c>
      <c r="P25" s="24">
        <f>SUM(P17:P18,P22:P24)</f>
        <v>157</v>
      </c>
      <c r="Q25" s="24">
        <f>SUM(Q17:Q24)</f>
        <v>1309</v>
      </c>
      <c r="R25" s="24">
        <f>SUM(R17:R18,R22:R24)</f>
        <v>593.15000000000009</v>
      </c>
      <c r="S25" s="24">
        <f>SUM(S17:S18,S22:S24)</f>
        <v>22.119999999999997</v>
      </c>
      <c r="T25" s="24">
        <f>SUM(T17:T18,T22:T24)</f>
        <v>25.182000000000002</v>
      </c>
      <c r="U25" s="24">
        <f>SUM(U17:U18,U22:U24)</f>
        <v>72.44</v>
      </c>
      <c r="V25" s="27" t="s">
        <v>25</v>
      </c>
      <c r="W25" s="21">
        <f>SUM(W17:W21)</f>
        <v>130</v>
      </c>
      <c r="X25" s="21">
        <f>SUM(X17:X21)</f>
        <v>910</v>
      </c>
      <c r="Y25" s="21">
        <f>SUM(Y17:Y21)</f>
        <v>413.88000000000005</v>
      </c>
      <c r="Z25" s="21">
        <f>SUM(Z17:Z20)</f>
        <v>7.03</v>
      </c>
      <c r="AA25" s="21">
        <f t="shared" ref="AA25" si="14">SUM(AA17:AA20)</f>
        <v>13.82</v>
      </c>
      <c r="AB25" s="21">
        <f>SUM(AB17:AB20)</f>
        <v>30.709999999999997</v>
      </c>
    </row>
    <row r="26" spans="1:29" x14ac:dyDescent="0.25">
      <c r="A26" s="2"/>
      <c r="B26" s="2"/>
      <c r="C26" s="2"/>
      <c r="D26" s="2"/>
      <c r="E26" s="2"/>
      <c r="F26" s="2"/>
      <c r="G26" s="2"/>
      <c r="H26" s="33" t="s">
        <v>149</v>
      </c>
      <c r="I26" s="33">
        <f>SUM(I25,B25,P25,W26,W25,W26)</f>
        <v>709.4</v>
      </c>
      <c r="J26" s="33">
        <f t="shared" ref="J26:N26" si="15">SUM(J25,C25,Q25,X26,X25,X26)</f>
        <v>5175.8</v>
      </c>
      <c r="K26" s="33">
        <f t="shared" si="15"/>
        <v>2485.6800000000003</v>
      </c>
      <c r="L26" s="33">
        <f t="shared" si="15"/>
        <v>54.23</v>
      </c>
      <c r="M26" s="33">
        <f t="shared" si="15"/>
        <v>77.284000000000006</v>
      </c>
      <c r="N26" s="33">
        <f t="shared" si="15"/>
        <v>271.33</v>
      </c>
      <c r="O26" s="2"/>
      <c r="P26" s="2"/>
      <c r="Q26" s="2"/>
      <c r="R26" s="2"/>
      <c r="S26" s="2"/>
      <c r="T26" s="2"/>
      <c r="U26" s="2"/>
    </row>
    <row r="27" spans="1:29" x14ac:dyDescent="0.25">
      <c r="A27" s="2"/>
      <c r="B27" s="2"/>
      <c r="C27" s="2"/>
      <c r="D27" s="2"/>
      <c r="E27" s="2"/>
      <c r="F27" s="2"/>
      <c r="G27" s="2"/>
      <c r="H27" s="33"/>
      <c r="I27" s="33"/>
      <c r="J27" s="33"/>
      <c r="K27" s="33"/>
      <c r="L27" s="33"/>
      <c r="M27" s="33"/>
      <c r="N27" s="33"/>
      <c r="O27" s="2"/>
      <c r="P27" s="2"/>
      <c r="Q27" s="2"/>
      <c r="R27" s="2"/>
      <c r="S27" s="2"/>
      <c r="T27" s="2"/>
      <c r="U27" s="2"/>
    </row>
    <row r="28" spans="1:29" x14ac:dyDescent="0.25">
      <c r="A28" s="133" t="s">
        <v>47</v>
      </c>
      <c r="B28" s="134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5"/>
    </row>
    <row r="29" spans="1:29" x14ac:dyDescent="0.25">
      <c r="A29" s="125" t="s">
        <v>45</v>
      </c>
      <c r="B29" s="126"/>
      <c r="C29" s="126"/>
      <c r="D29" s="126"/>
      <c r="E29" s="126"/>
      <c r="F29" s="126"/>
      <c r="G29" s="127"/>
      <c r="H29" s="125" t="s">
        <v>46</v>
      </c>
      <c r="I29" s="126"/>
      <c r="J29" s="126"/>
      <c r="K29" s="126"/>
      <c r="L29" s="126"/>
      <c r="M29" s="126"/>
      <c r="N29" s="127"/>
      <c r="O29" s="128" t="s">
        <v>48</v>
      </c>
      <c r="P29" s="128"/>
      <c r="Q29" s="128"/>
      <c r="R29" s="128"/>
      <c r="S29" s="128"/>
      <c r="T29" s="128"/>
      <c r="U29" s="129"/>
      <c r="V29" s="130" t="s">
        <v>49</v>
      </c>
      <c r="W29" s="131"/>
      <c r="X29" s="131"/>
      <c r="Y29" s="131"/>
      <c r="Z29" s="131"/>
      <c r="AA29" s="131"/>
      <c r="AB29" s="132"/>
    </row>
    <row r="30" spans="1:29" x14ac:dyDescent="0.25">
      <c r="A30" s="11" t="s">
        <v>0</v>
      </c>
      <c r="B30" s="13" t="s">
        <v>1</v>
      </c>
      <c r="C30" s="13" t="s">
        <v>4</v>
      </c>
      <c r="D30" s="13" t="s">
        <v>3</v>
      </c>
      <c r="E30" s="13" t="s">
        <v>2</v>
      </c>
      <c r="F30" s="13" t="s">
        <v>5</v>
      </c>
      <c r="G30" s="13" t="s">
        <v>6</v>
      </c>
      <c r="H30" s="11" t="s">
        <v>0</v>
      </c>
      <c r="I30" s="12" t="s">
        <v>1</v>
      </c>
      <c r="J30" s="11" t="s">
        <v>4</v>
      </c>
      <c r="K30" s="12" t="s">
        <v>3</v>
      </c>
      <c r="L30" s="11" t="s">
        <v>2</v>
      </c>
      <c r="M30" s="13" t="s">
        <v>5</v>
      </c>
      <c r="N30" s="11" t="s">
        <v>6</v>
      </c>
      <c r="O30" s="11" t="s">
        <v>0</v>
      </c>
      <c r="P30" s="13" t="s">
        <v>1</v>
      </c>
      <c r="Q30" s="13" t="s">
        <v>4</v>
      </c>
      <c r="R30" s="13" t="s">
        <v>3</v>
      </c>
      <c r="S30" s="13" t="s">
        <v>2</v>
      </c>
      <c r="T30" s="13" t="s">
        <v>5</v>
      </c>
      <c r="U30" s="13" t="s">
        <v>6</v>
      </c>
      <c r="V30" s="11" t="s">
        <v>0</v>
      </c>
      <c r="W30" s="13" t="s">
        <v>1</v>
      </c>
      <c r="X30" s="13" t="s">
        <v>4</v>
      </c>
      <c r="Y30" s="13" t="s">
        <v>3</v>
      </c>
      <c r="Z30" s="13" t="s">
        <v>2</v>
      </c>
      <c r="AA30" s="13" t="s">
        <v>5</v>
      </c>
      <c r="AB30" s="13" t="s">
        <v>6</v>
      </c>
    </row>
    <row r="31" spans="1:29" x14ac:dyDescent="0.25">
      <c r="A31" s="117" t="s">
        <v>54</v>
      </c>
      <c r="B31" s="99">
        <v>70</v>
      </c>
      <c r="C31" s="99">
        <f>B31*7</f>
        <v>490</v>
      </c>
      <c r="D31" s="32">
        <v>213.5</v>
      </c>
      <c r="E31" s="32">
        <v>6.6</v>
      </c>
      <c r="F31" s="32">
        <v>3.72</v>
      </c>
      <c r="G31" s="32">
        <v>30.06</v>
      </c>
      <c r="H31" s="115" t="s">
        <v>52</v>
      </c>
      <c r="I31" s="15">
        <v>50</v>
      </c>
      <c r="J31" s="7">
        <f>I31*7</f>
        <v>350</v>
      </c>
      <c r="K31" s="31">
        <v>250</v>
      </c>
      <c r="L31" s="7"/>
      <c r="M31" s="15"/>
      <c r="N31" s="7"/>
      <c r="O31" s="117" t="s">
        <v>50</v>
      </c>
      <c r="P31" s="5">
        <v>70</v>
      </c>
      <c r="Q31" s="5">
        <f>P31*7</f>
        <v>490</v>
      </c>
      <c r="R31" s="5">
        <v>180</v>
      </c>
      <c r="S31" s="5"/>
      <c r="T31" s="5"/>
      <c r="U31" s="5"/>
      <c r="V31" s="111" t="s">
        <v>24</v>
      </c>
      <c r="W31" s="16">
        <v>10</v>
      </c>
      <c r="X31" s="16">
        <f>W31*7</f>
        <v>70</v>
      </c>
      <c r="Y31" s="32">
        <v>53.25</v>
      </c>
      <c r="Z31" s="32">
        <v>0.5</v>
      </c>
      <c r="AA31" s="32">
        <v>3.25</v>
      </c>
      <c r="AB31" s="32">
        <v>5.5</v>
      </c>
    </row>
    <row r="32" spans="1:29" x14ac:dyDescent="0.25">
      <c r="A32" s="115" t="s">
        <v>41</v>
      </c>
      <c r="B32" s="5">
        <v>15</v>
      </c>
      <c r="C32" s="14">
        <f t="shared" ref="C32:C39" si="16">B32*7</f>
        <v>105</v>
      </c>
      <c r="D32" s="32">
        <v>71.849999999999994</v>
      </c>
      <c r="E32" s="43">
        <v>4.05</v>
      </c>
      <c r="F32" s="32">
        <v>3.6</v>
      </c>
      <c r="G32" s="32">
        <v>5.81</v>
      </c>
      <c r="H32" s="117" t="s">
        <v>12</v>
      </c>
      <c r="I32" s="15">
        <v>50</v>
      </c>
      <c r="J32" s="7">
        <f t="shared" ref="J32:J39" si="17">I32*7</f>
        <v>350</v>
      </c>
      <c r="K32" s="47">
        <v>154</v>
      </c>
      <c r="L32" s="47">
        <v>5.65</v>
      </c>
      <c r="M32" s="47">
        <v>1</v>
      </c>
      <c r="N32" s="47">
        <v>30</v>
      </c>
      <c r="O32" s="117" t="s">
        <v>242</v>
      </c>
      <c r="P32" s="99">
        <v>60</v>
      </c>
      <c r="Q32" s="97">
        <f>P32*7</f>
        <v>420</v>
      </c>
      <c r="R32" s="5">
        <v>360</v>
      </c>
      <c r="S32" s="5"/>
      <c r="T32" s="5"/>
      <c r="U32" s="5"/>
      <c r="V32" s="112" t="s">
        <v>259</v>
      </c>
      <c r="W32" s="16">
        <v>20</v>
      </c>
      <c r="X32" s="16">
        <f t="shared" ref="X32:X39" si="18">W32*7</f>
        <v>140</v>
      </c>
      <c r="Y32" s="32">
        <v>65.7</v>
      </c>
      <c r="Z32" s="32">
        <v>1.78</v>
      </c>
      <c r="AA32" s="32">
        <v>7.26</v>
      </c>
      <c r="AB32" s="32">
        <v>0.43</v>
      </c>
    </row>
    <row r="33" spans="1:29" x14ac:dyDescent="0.25">
      <c r="A33" s="117" t="s">
        <v>42</v>
      </c>
      <c r="B33" s="5">
        <v>5</v>
      </c>
      <c r="C33" s="14">
        <f t="shared" si="16"/>
        <v>35</v>
      </c>
      <c r="D33" s="32">
        <v>44.35</v>
      </c>
      <c r="E33" s="32">
        <v>0.02</v>
      </c>
      <c r="F33" s="32">
        <v>4.9000000000000004</v>
      </c>
      <c r="G33" s="32">
        <v>0.03</v>
      </c>
      <c r="H33" s="28"/>
      <c r="I33" s="15"/>
      <c r="J33" s="7">
        <f t="shared" si="17"/>
        <v>0</v>
      </c>
      <c r="K33" s="15"/>
      <c r="L33" s="7"/>
      <c r="M33" s="15"/>
      <c r="N33" s="7"/>
      <c r="O33" s="117" t="s">
        <v>18</v>
      </c>
      <c r="P33" s="5">
        <v>20</v>
      </c>
      <c r="Q33" s="14">
        <f t="shared" ref="Q33:Q39" si="19">P33*7</f>
        <v>140</v>
      </c>
      <c r="R33" s="5">
        <v>50</v>
      </c>
      <c r="S33" s="5"/>
      <c r="T33" s="5"/>
      <c r="U33" s="5"/>
      <c r="V33" s="113" t="s">
        <v>23</v>
      </c>
      <c r="W33" s="16">
        <v>10</v>
      </c>
      <c r="X33" s="16">
        <f t="shared" si="18"/>
        <v>70</v>
      </c>
      <c r="Y33" s="16">
        <v>64.900000000000006</v>
      </c>
      <c r="Z33" s="16">
        <v>1.86</v>
      </c>
      <c r="AA33" s="16">
        <v>5.77</v>
      </c>
      <c r="AB33" s="16">
        <v>1.36</v>
      </c>
    </row>
    <row r="34" spans="1:29" x14ac:dyDescent="0.25">
      <c r="A34" s="9"/>
      <c r="B34" s="5"/>
      <c r="C34" s="14"/>
      <c r="D34" s="5"/>
      <c r="E34" s="5"/>
      <c r="F34" s="5"/>
      <c r="G34" s="43"/>
      <c r="H34" s="117" t="s">
        <v>13</v>
      </c>
      <c r="I34" s="15">
        <v>2</v>
      </c>
      <c r="J34" s="7">
        <f t="shared" si="17"/>
        <v>14</v>
      </c>
      <c r="K34" s="32">
        <v>1.98</v>
      </c>
      <c r="L34" s="32">
        <v>0.4</v>
      </c>
      <c r="M34" s="32">
        <v>0.10199999999999999</v>
      </c>
      <c r="N34" s="32">
        <v>0.3</v>
      </c>
      <c r="O34" s="111" t="s">
        <v>184</v>
      </c>
      <c r="P34" s="5">
        <v>30</v>
      </c>
      <c r="Q34" s="14">
        <f t="shared" si="19"/>
        <v>210</v>
      </c>
      <c r="R34" s="32">
        <v>182.4</v>
      </c>
      <c r="S34" s="32">
        <v>2.97</v>
      </c>
      <c r="T34" s="32">
        <v>18.96</v>
      </c>
      <c r="U34" s="32">
        <v>0</v>
      </c>
      <c r="V34" s="113" t="s">
        <v>32</v>
      </c>
      <c r="W34" s="16">
        <v>10</v>
      </c>
      <c r="X34" s="16">
        <f t="shared" si="18"/>
        <v>70</v>
      </c>
      <c r="Y34" s="16">
        <v>61.1</v>
      </c>
      <c r="Z34" s="16">
        <v>2.0499999999999998</v>
      </c>
      <c r="AA34" s="16">
        <v>5.09</v>
      </c>
      <c r="AB34" s="16">
        <v>1.88</v>
      </c>
    </row>
    <row r="35" spans="1:29" x14ac:dyDescent="0.25">
      <c r="A35" s="117" t="s">
        <v>14</v>
      </c>
      <c r="B35" s="5">
        <v>10</v>
      </c>
      <c r="C35" s="14">
        <f t="shared" si="16"/>
        <v>70</v>
      </c>
      <c r="D35" s="5">
        <v>37.9</v>
      </c>
      <c r="E35" s="5">
        <v>0</v>
      </c>
      <c r="F35" s="5">
        <v>0</v>
      </c>
      <c r="G35" s="5">
        <v>9.98</v>
      </c>
      <c r="H35" s="116" t="s">
        <v>14</v>
      </c>
      <c r="I35" s="15">
        <v>5</v>
      </c>
      <c r="J35" s="7">
        <f t="shared" si="17"/>
        <v>35</v>
      </c>
      <c r="K35" s="31">
        <v>18.95</v>
      </c>
      <c r="L35" s="7">
        <v>0</v>
      </c>
      <c r="M35" s="31">
        <v>0</v>
      </c>
      <c r="N35" s="7">
        <v>5</v>
      </c>
      <c r="O35" s="115" t="s">
        <v>13</v>
      </c>
      <c r="P35" s="5">
        <v>2</v>
      </c>
      <c r="Q35" s="14">
        <f t="shared" si="19"/>
        <v>14</v>
      </c>
      <c r="R35" s="32">
        <v>1.98</v>
      </c>
      <c r="S35" s="32">
        <v>0.4</v>
      </c>
      <c r="T35" s="32">
        <v>0.10199999999999999</v>
      </c>
      <c r="U35" s="32">
        <v>0.3</v>
      </c>
      <c r="V35" s="113" t="s">
        <v>194</v>
      </c>
      <c r="W35" s="103">
        <v>40</v>
      </c>
      <c r="X35" s="80">
        <f t="shared" si="18"/>
        <v>280</v>
      </c>
      <c r="Y35" s="80">
        <v>163.6</v>
      </c>
      <c r="Z35" s="80">
        <v>0.33</v>
      </c>
      <c r="AA35" s="80">
        <v>0.75</v>
      </c>
      <c r="AB35" s="80">
        <v>8.18</v>
      </c>
    </row>
    <row r="36" spans="1:29" x14ac:dyDescent="0.25">
      <c r="A36" s="116" t="s">
        <v>56</v>
      </c>
      <c r="B36" s="5">
        <v>20</v>
      </c>
      <c r="C36" s="14">
        <f t="shared" si="16"/>
        <v>140</v>
      </c>
      <c r="D36" s="5">
        <v>61.6</v>
      </c>
      <c r="E36" s="5">
        <v>1.4E-2</v>
      </c>
      <c r="F36" s="5">
        <v>0.27400000000000002</v>
      </c>
      <c r="G36" s="5">
        <v>15.332000000000001</v>
      </c>
      <c r="H36" s="115" t="s">
        <v>53</v>
      </c>
      <c r="I36" s="15">
        <v>30</v>
      </c>
      <c r="J36" s="7">
        <v>200</v>
      </c>
      <c r="K36" s="15">
        <v>175.9</v>
      </c>
      <c r="L36" s="7">
        <v>1.38</v>
      </c>
      <c r="M36" s="15">
        <v>7.14</v>
      </c>
      <c r="N36" s="7">
        <v>10.48</v>
      </c>
      <c r="O36" s="117" t="s">
        <v>14</v>
      </c>
      <c r="P36" s="5">
        <v>5</v>
      </c>
      <c r="Q36" s="14">
        <f t="shared" si="19"/>
        <v>35</v>
      </c>
      <c r="R36" s="31">
        <v>18.95</v>
      </c>
      <c r="S36" s="7">
        <v>0</v>
      </c>
      <c r="T36" s="31">
        <v>0</v>
      </c>
      <c r="U36" s="7">
        <v>5</v>
      </c>
      <c r="V36" s="19"/>
      <c r="W36" s="16"/>
      <c r="X36" s="16">
        <f t="shared" si="18"/>
        <v>0</v>
      </c>
      <c r="Y36" s="16"/>
      <c r="Z36" s="16"/>
      <c r="AA36" s="16"/>
      <c r="AB36" s="16"/>
    </row>
    <row r="37" spans="1:29" x14ac:dyDescent="0.25">
      <c r="A37" s="116" t="s">
        <v>13</v>
      </c>
      <c r="B37" s="5">
        <v>2</v>
      </c>
      <c r="C37" s="14">
        <f t="shared" si="16"/>
        <v>14</v>
      </c>
      <c r="D37" s="32">
        <v>1.98</v>
      </c>
      <c r="E37" s="32">
        <v>0.4</v>
      </c>
      <c r="F37" s="32">
        <v>0.10199999999999999</v>
      </c>
      <c r="G37" s="32">
        <v>0.3</v>
      </c>
      <c r="H37" s="117" t="s">
        <v>18</v>
      </c>
      <c r="I37" s="15">
        <v>20</v>
      </c>
      <c r="J37" s="7">
        <f t="shared" si="17"/>
        <v>140</v>
      </c>
      <c r="K37" s="15">
        <v>50</v>
      </c>
      <c r="L37" s="7"/>
      <c r="M37" s="15"/>
      <c r="N37" s="7"/>
      <c r="O37" s="28"/>
      <c r="P37" s="5"/>
      <c r="Q37" s="14">
        <f t="shared" si="19"/>
        <v>0</v>
      </c>
      <c r="R37" s="5"/>
      <c r="S37" s="5"/>
      <c r="T37" s="5"/>
      <c r="U37" s="5"/>
      <c r="V37" s="19"/>
      <c r="W37" s="16"/>
      <c r="X37" s="16">
        <f t="shared" si="18"/>
        <v>0</v>
      </c>
      <c r="Y37" s="16"/>
      <c r="Z37" s="16"/>
      <c r="AA37" s="16"/>
      <c r="AB37" s="16"/>
    </row>
    <row r="38" spans="1:29" x14ac:dyDescent="0.25">
      <c r="A38" s="117" t="s">
        <v>14</v>
      </c>
      <c r="B38" s="5">
        <v>5</v>
      </c>
      <c r="C38" s="14">
        <f t="shared" si="16"/>
        <v>35</v>
      </c>
      <c r="D38" s="31">
        <v>18.95</v>
      </c>
      <c r="E38" s="7">
        <v>0</v>
      </c>
      <c r="F38" s="31">
        <v>0</v>
      </c>
      <c r="G38" s="7">
        <v>5</v>
      </c>
      <c r="H38" s="116" t="s">
        <v>19</v>
      </c>
      <c r="I38" s="15">
        <v>30</v>
      </c>
      <c r="J38" s="7">
        <f t="shared" si="17"/>
        <v>210</v>
      </c>
      <c r="K38" s="42">
        <v>108</v>
      </c>
      <c r="L38" s="42">
        <v>6.9</v>
      </c>
      <c r="M38" s="42">
        <v>8.6999999999999993</v>
      </c>
      <c r="N38" s="42">
        <v>0</v>
      </c>
      <c r="O38" s="9"/>
      <c r="P38" s="5"/>
      <c r="Q38" s="14">
        <f t="shared" si="19"/>
        <v>0</v>
      </c>
      <c r="R38" s="5"/>
      <c r="S38" s="5"/>
      <c r="T38" s="5"/>
      <c r="U38" s="5"/>
      <c r="V38" s="19"/>
      <c r="W38" s="16"/>
      <c r="X38" s="16">
        <f t="shared" si="18"/>
        <v>0</v>
      </c>
      <c r="Y38" s="16"/>
      <c r="Z38" s="16"/>
      <c r="AA38" s="16"/>
      <c r="AB38" s="16"/>
      <c r="AC38">
        <f>SUM(C38,J35,Q36,C35)</f>
        <v>175</v>
      </c>
    </row>
    <row r="39" spans="1:29" x14ac:dyDescent="0.25">
      <c r="A39" s="117" t="s">
        <v>57</v>
      </c>
      <c r="B39" s="6">
        <v>60</v>
      </c>
      <c r="C39" s="14">
        <f t="shared" si="16"/>
        <v>420</v>
      </c>
      <c r="D39" s="6">
        <v>260</v>
      </c>
      <c r="E39" s="6">
        <v>1.8</v>
      </c>
      <c r="F39" s="6">
        <v>4.2</v>
      </c>
      <c r="G39" s="6">
        <v>21.3</v>
      </c>
      <c r="H39" s="10"/>
      <c r="I39" s="3"/>
      <c r="J39" s="7">
        <f t="shared" si="17"/>
        <v>0</v>
      </c>
      <c r="K39" s="4"/>
      <c r="L39" s="8"/>
      <c r="M39" s="4"/>
      <c r="N39" s="8"/>
      <c r="O39" s="117" t="s">
        <v>51</v>
      </c>
      <c r="P39" s="6">
        <v>30</v>
      </c>
      <c r="Q39" s="14">
        <f t="shared" si="19"/>
        <v>210</v>
      </c>
      <c r="R39" s="2">
        <v>123.6</v>
      </c>
      <c r="S39" s="6"/>
      <c r="T39" s="6"/>
      <c r="U39" s="6"/>
      <c r="V39" s="20"/>
      <c r="W39" s="17"/>
      <c r="X39" s="16">
        <f t="shared" si="18"/>
        <v>0</v>
      </c>
      <c r="Y39" s="22"/>
      <c r="Z39" s="17"/>
      <c r="AA39" s="17"/>
      <c r="AB39" s="17"/>
    </row>
    <row r="40" spans="1:29" x14ac:dyDescent="0.25">
      <c r="A40" s="25" t="s">
        <v>25</v>
      </c>
      <c r="B40" s="23">
        <f>SUM(B31:B39)</f>
        <v>187</v>
      </c>
      <c r="C40" s="23">
        <f t="shared" ref="C40:G40" si="20">SUM(C31:C39)</f>
        <v>1309</v>
      </c>
      <c r="D40" s="23">
        <f>SUM(D31:D39)</f>
        <v>710.13000000000011</v>
      </c>
      <c r="E40" s="23">
        <f t="shared" si="20"/>
        <v>12.883999999999999</v>
      </c>
      <c r="F40" s="23">
        <f t="shared" si="20"/>
        <v>16.795999999999999</v>
      </c>
      <c r="G40" s="23">
        <f t="shared" si="20"/>
        <v>87.811999999999998</v>
      </c>
      <c r="H40" s="25" t="s">
        <v>25</v>
      </c>
      <c r="I40" s="23">
        <f>SUM(I31:I38)</f>
        <v>187</v>
      </c>
      <c r="J40" s="23">
        <f t="shared" ref="J40:N40" si="21">SUM(J31:J38)</f>
        <v>1299</v>
      </c>
      <c r="K40" s="23">
        <f t="shared" si="21"/>
        <v>758.83</v>
      </c>
      <c r="L40" s="23">
        <f t="shared" si="21"/>
        <v>14.330000000000002</v>
      </c>
      <c r="M40" s="23">
        <f t="shared" si="21"/>
        <v>16.942</v>
      </c>
      <c r="N40" s="23">
        <f t="shared" si="21"/>
        <v>45.78</v>
      </c>
      <c r="O40" s="26" t="s">
        <v>25</v>
      </c>
      <c r="P40" s="24">
        <f>SUM(P31:P39)</f>
        <v>217</v>
      </c>
      <c r="Q40" s="24">
        <f t="shared" ref="Q40:U40" si="22">SUM(Q31:Q39)</f>
        <v>1519</v>
      </c>
      <c r="R40" s="24">
        <f t="shared" si="22"/>
        <v>916.93000000000006</v>
      </c>
      <c r="S40" s="24">
        <f t="shared" si="22"/>
        <v>3.37</v>
      </c>
      <c r="T40" s="24">
        <f t="shared" si="22"/>
        <v>19.062000000000001</v>
      </c>
      <c r="U40" s="24">
        <f t="shared" si="22"/>
        <v>5.3</v>
      </c>
      <c r="V40" s="27" t="s">
        <v>25</v>
      </c>
      <c r="W40" s="21">
        <f>SUM(W31:W35)</f>
        <v>90</v>
      </c>
      <c r="X40" s="21">
        <f t="shared" ref="X40:AB40" si="23">SUM(X31:X35)</f>
        <v>630</v>
      </c>
      <c r="Y40" s="21">
        <f t="shared" si="23"/>
        <v>408.55</v>
      </c>
      <c r="Z40" s="21">
        <f t="shared" si="23"/>
        <v>6.5200000000000005</v>
      </c>
      <c r="AA40" s="21">
        <f t="shared" si="23"/>
        <v>22.12</v>
      </c>
      <c r="AB40" s="21">
        <f t="shared" si="23"/>
        <v>17.350000000000001</v>
      </c>
    </row>
    <row r="41" spans="1:29" x14ac:dyDescent="0.25">
      <c r="A41" s="2">
        <v>412</v>
      </c>
      <c r="B41" s="2">
        <f>A41/100</f>
        <v>4.12</v>
      </c>
      <c r="C41" s="2">
        <f>B41*30</f>
        <v>123.60000000000001</v>
      </c>
      <c r="D41" s="2"/>
      <c r="E41" s="2"/>
      <c r="F41" s="2"/>
      <c r="G41" s="2"/>
      <c r="H41" s="33" t="s">
        <v>149</v>
      </c>
      <c r="I41" s="33">
        <f>SUM(B40,I40,P40,W40)</f>
        <v>681</v>
      </c>
      <c r="J41" s="33">
        <f t="shared" ref="J41:N41" si="24">SUM(C40,J40,Q40,X40)</f>
        <v>4757</v>
      </c>
      <c r="K41" s="33">
        <f t="shared" si="24"/>
        <v>2794.4400000000005</v>
      </c>
      <c r="L41" s="33">
        <f t="shared" si="24"/>
        <v>37.103999999999999</v>
      </c>
      <c r="M41" s="33">
        <f t="shared" si="24"/>
        <v>74.92</v>
      </c>
      <c r="N41" s="33">
        <f t="shared" si="24"/>
        <v>156.24199999999999</v>
      </c>
      <c r="O41" s="2"/>
      <c r="P41" s="2"/>
      <c r="Q41" s="2"/>
      <c r="R41" s="2"/>
      <c r="S41" s="2"/>
      <c r="T41" s="2"/>
      <c r="U41" s="2"/>
    </row>
    <row r="42" spans="1:29" x14ac:dyDescent="0.25">
      <c r="A42" s="2"/>
      <c r="B42" s="2"/>
      <c r="C42" s="2"/>
      <c r="D42" s="2"/>
      <c r="E42" s="2"/>
      <c r="F42" s="2"/>
      <c r="G42" s="2"/>
      <c r="H42" s="33"/>
      <c r="I42" s="33"/>
      <c r="J42" s="33"/>
      <c r="K42" s="33"/>
      <c r="L42" s="33"/>
      <c r="M42" s="33"/>
      <c r="N42" s="33"/>
      <c r="O42" s="2"/>
      <c r="P42" s="2"/>
      <c r="Q42" s="2"/>
      <c r="R42" s="2"/>
      <c r="S42" s="2"/>
      <c r="T42" s="2"/>
      <c r="U42" s="2"/>
    </row>
    <row r="43" spans="1:29" x14ac:dyDescent="0.25">
      <c r="A43" s="133" t="s">
        <v>60</v>
      </c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5"/>
      <c r="AC43" s="30"/>
    </row>
    <row r="44" spans="1:29" x14ac:dyDescent="0.25">
      <c r="A44" s="125" t="s">
        <v>58</v>
      </c>
      <c r="B44" s="126"/>
      <c r="C44" s="126"/>
      <c r="D44" s="126"/>
      <c r="E44" s="126"/>
      <c r="F44" s="126"/>
      <c r="G44" s="127"/>
      <c r="H44" s="125" t="s">
        <v>59</v>
      </c>
      <c r="I44" s="126"/>
      <c r="J44" s="126"/>
      <c r="K44" s="126"/>
      <c r="L44" s="126"/>
      <c r="M44" s="126"/>
      <c r="N44" s="127"/>
      <c r="O44" s="128" t="s">
        <v>61</v>
      </c>
      <c r="P44" s="128"/>
      <c r="Q44" s="128"/>
      <c r="R44" s="128"/>
      <c r="S44" s="128"/>
      <c r="T44" s="128"/>
      <c r="U44" s="129"/>
      <c r="V44" s="130" t="s">
        <v>62</v>
      </c>
      <c r="W44" s="131"/>
      <c r="X44" s="131"/>
      <c r="Y44" s="131"/>
      <c r="Z44" s="131"/>
      <c r="AA44" s="131"/>
      <c r="AB44" s="132"/>
    </row>
    <row r="45" spans="1:29" x14ac:dyDescent="0.25">
      <c r="A45" s="11" t="s">
        <v>0</v>
      </c>
      <c r="B45" s="13" t="s">
        <v>1</v>
      </c>
      <c r="C45" s="13" t="s">
        <v>4</v>
      </c>
      <c r="D45" s="13" t="s">
        <v>3</v>
      </c>
      <c r="E45" s="13" t="s">
        <v>2</v>
      </c>
      <c r="F45" s="13" t="s">
        <v>5</v>
      </c>
      <c r="G45" s="13" t="s">
        <v>6</v>
      </c>
      <c r="H45" s="11" t="s">
        <v>0</v>
      </c>
      <c r="I45" s="12" t="s">
        <v>1</v>
      </c>
      <c r="J45" s="11" t="s">
        <v>4</v>
      </c>
      <c r="K45" s="12" t="s">
        <v>3</v>
      </c>
      <c r="L45" s="11" t="s">
        <v>2</v>
      </c>
      <c r="M45" s="13" t="s">
        <v>5</v>
      </c>
      <c r="N45" s="11" t="s">
        <v>6</v>
      </c>
      <c r="O45" s="11" t="s">
        <v>0</v>
      </c>
      <c r="P45" s="13" t="s">
        <v>1</v>
      </c>
      <c r="Q45" s="13" t="s">
        <v>4</v>
      </c>
      <c r="R45" s="13" t="s">
        <v>3</v>
      </c>
      <c r="S45" s="13" t="s">
        <v>2</v>
      </c>
      <c r="T45" s="13" t="s">
        <v>5</v>
      </c>
      <c r="U45" s="13" t="s">
        <v>6</v>
      </c>
      <c r="V45" s="11" t="s">
        <v>0</v>
      </c>
      <c r="W45" s="13" t="s">
        <v>1</v>
      </c>
      <c r="X45" s="13" t="s">
        <v>4</v>
      </c>
      <c r="Y45" s="13" t="s">
        <v>3</v>
      </c>
      <c r="Z45" s="13" t="s">
        <v>2</v>
      </c>
      <c r="AA45" s="13" t="s">
        <v>5</v>
      </c>
      <c r="AB45" s="13" t="s">
        <v>6</v>
      </c>
    </row>
    <row r="46" spans="1:29" x14ac:dyDescent="0.25">
      <c r="A46" s="117" t="s">
        <v>108</v>
      </c>
      <c r="B46" s="99">
        <v>70</v>
      </c>
      <c r="C46" s="99">
        <f>B46*7</f>
        <v>490</v>
      </c>
      <c r="D46" s="5">
        <v>200</v>
      </c>
      <c r="E46" s="5"/>
      <c r="F46" s="5"/>
      <c r="G46" s="5"/>
      <c r="H46" s="115" t="s">
        <v>262</v>
      </c>
      <c r="I46" s="15">
        <v>50</v>
      </c>
      <c r="J46" s="7">
        <f>I46*7</f>
        <v>350</v>
      </c>
      <c r="K46" s="31">
        <v>230</v>
      </c>
      <c r="L46" s="7"/>
      <c r="M46" s="15"/>
      <c r="N46" s="7"/>
      <c r="O46" s="117" t="s">
        <v>115</v>
      </c>
      <c r="P46" s="99">
        <v>70</v>
      </c>
      <c r="Q46" s="99">
        <f>P46*7</f>
        <v>490</v>
      </c>
      <c r="R46" s="5">
        <v>201</v>
      </c>
      <c r="S46" s="5">
        <v>7.56</v>
      </c>
      <c r="T46" s="5">
        <v>1.98</v>
      </c>
      <c r="U46" s="5">
        <v>37.26</v>
      </c>
      <c r="V46" s="111" t="s">
        <v>24</v>
      </c>
      <c r="W46" s="16">
        <v>10</v>
      </c>
      <c r="X46" s="16">
        <f>W46*7</f>
        <v>70</v>
      </c>
      <c r="Y46" s="32">
        <v>53.25</v>
      </c>
      <c r="Z46" s="32">
        <v>0.5</v>
      </c>
      <c r="AA46" s="32">
        <v>3.25</v>
      </c>
      <c r="AB46" s="32">
        <v>5.5</v>
      </c>
    </row>
    <row r="47" spans="1:29" x14ac:dyDescent="0.25">
      <c r="A47" s="115" t="s">
        <v>41</v>
      </c>
      <c r="B47" s="5">
        <v>15</v>
      </c>
      <c r="C47" s="14">
        <f t="shared" ref="C47:C56" si="25">B47*7</f>
        <v>105</v>
      </c>
      <c r="D47" s="32">
        <v>71.849999999999994</v>
      </c>
      <c r="E47" s="43">
        <v>4.05</v>
      </c>
      <c r="F47" s="32">
        <v>3.6</v>
      </c>
      <c r="G47" s="32">
        <v>5.81</v>
      </c>
      <c r="H47" s="117" t="s">
        <v>12</v>
      </c>
      <c r="I47" s="15">
        <v>50</v>
      </c>
      <c r="J47" s="7">
        <f t="shared" ref="J47:J56" si="26">I47*7</f>
        <v>350</v>
      </c>
      <c r="K47" s="47">
        <v>154</v>
      </c>
      <c r="L47" s="47">
        <v>5.65</v>
      </c>
      <c r="M47" s="47">
        <v>1</v>
      </c>
      <c r="N47" s="47">
        <v>30</v>
      </c>
      <c r="O47" s="117" t="s">
        <v>110</v>
      </c>
      <c r="P47" s="5"/>
      <c r="Q47" s="14">
        <f t="shared" ref="Q47:Q56" si="27">P47*7</f>
        <v>0</v>
      </c>
      <c r="R47" s="5"/>
      <c r="S47" s="5"/>
      <c r="T47" s="5"/>
      <c r="U47" s="5"/>
      <c r="V47" s="111" t="s">
        <v>117</v>
      </c>
      <c r="W47" s="16">
        <v>10</v>
      </c>
      <c r="X47" s="16">
        <f t="shared" ref="X47:X56" si="28">W47*7</f>
        <v>70</v>
      </c>
      <c r="Y47" s="32">
        <v>29.2</v>
      </c>
      <c r="Z47" s="32">
        <v>0.15</v>
      </c>
      <c r="AA47" s="32">
        <v>0</v>
      </c>
      <c r="AB47" s="32">
        <v>7.3</v>
      </c>
    </row>
    <row r="48" spans="1:29" x14ac:dyDescent="0.25">
      <c r="A48" s="117" t="s">
        <v>42</v>
      </c>
      <c r="B48" s="5">
        <v>10</v>
      </c>
      <c r="C48" s="14">
        <f t="shared" si="25"/>
        <v>70</v>
      </c>
      <c r="D48" s="5">
        <v>88.7</v>
      </c>
      <c r="E48" s="5">
        <v>0.03</v>
      </c>
      <c r="F48" s="5">
        <v>9.8000000000000007</v>
      </c>
      <c r="G48" s="5">
        <v>0.06</v>
      </c>
      <c r="H48" s="117" t="s">
        <v>113</v>
      </c>
      <c r="I48" s="15"/>
      <c r="J48" s="7">
        <f t="shared" si="26"/>
        <v>0</v>
      </c>
      <c r="K48" s="15"/>
      <c r="L48" s="7"/>
      <c r="M48" s="15"/>
      <c r="N48" s="7"/>
      <c r="O48" s="117" t="s">
        <v>113</v>
      </c>
      <c r="P48" s="5"/>
      <c r="Q48" s="14">
        <f t="shared" si="27"/>
        <v>0</v>
      </c>
      <c r="R48" s="5"/>
      <c r="S48" s="5"/>
      <c r="T48" s="5"/>
      <c r="U48" s="5"/>
      <c r="V48" s="113" t="s">
        <v>118</v>
      </c>
      <c r="W48" s="16">
        <v>10</v>
      </c>
      <c r="X48" s="16">
        <f t="shared" si="28"/>
        <v>70</v>
      </c>
      <c r="Y48" s="16">
        <v>40</v>
      </c>
      <c r="Z48" s="16">
        <v>0.24</v>
      </c>
      <c r="AA48" s="16">
        <v>1.1000000000000001</v>
      </c>
      <c r="AB48" s="16">
        <v>7.24</v>
      </c>
    </row>
    <row r="49" spans="1:29" x14ac:dyDescent="0.25">
      <c r="A49" s="115" t="s">
        <v>109</v>
      </c>
      <c r="B49" s="5">
        <v>20</v>
      </c>
      <c r="C49" s="14">
        <f t="shared" si="25"/>
        <v>140</v>
      </c>
      <c r="D49" s="5">
        <v>58.4</v>
      </c>
      <c r="E49" s="5">
        <v>0.3</v>
      </c>
      <c r="F49" s="5">
        <v>0</v>
      </c>
      <c r="G49" s="5">
        <v>14.6</v>
      </c>
      <c r="H49" s="117" t="s">
        <v>110</v>
      </c>
      <c r="I49" s="15"/>
      <c r="J49" s="7">
        <f t="shared" si="26"/>
        <v>0</v>
      </c>
      <c r="K49" s="15"/>
      <c r="L49" s="7"/>
      <c r="M49" s="15"/>
      <c r="N49" s="7"/>
      <c r="O49" s="117" t="s">
        <v>138</v>
      </c>
      <c r="P49" s="5">
        <v>60</v>
      </c>
      <c r="Q49" s="14">
        <f>P49*6</f>
        <v>360</v>
      </c>
      <c r="R49" s="32">
        <v>195.6</v>
      </c>
      <c r="S49" s="32">
        <v>16.440000000000001</v>
      </c>
      <c r="T49" s="32">
        <v>14.58</v>
      </c>
      <c r="U49" s="32">
        <v>0</v>
      </c>
      <c r="V49" s="113" t="s">
        <v>22</v>
      </c>
      <c r="W49" s="16">
        <v>10</v>
      </c>
      <c r="X49" s="16">
        <f t="shared" si="28"/>
        <v>70</v>
      </c>
      <c r="Y49" s="32">
        <v>65.7</v>
      </c>
      <c r="Z49" s="32">
        <v>1.78</v>
      </c>
      <c r="AA49" s="32">
        <v>7.26</v>
      </c>
      <c r="AB49" s="32">
        <v>0.43</v>
      </c>
    </row>
    <row r="50" spans="1:29" x14ac:dyDescent="0.25">
      <c r="A50" s="117" t="s">
        <v>14</v>
      </c>
      <c r="B50" s="5">
        <v>10</v>
      </c>
      <c r="C50" s="14">
        <f t="shared" si="25"/>
        <v>70</v>
      </c>
      <c r="D50" s="32">
        <v>37.9</v>
      </c>
      <c r="E50" s="32">
        <v>0</v>
      </c>
      <c r="F50" s="32">
        <v>0</v>
      </c>
      <c r="G50" s="32">
        <v>9.98</v>
      </c>
      <c r="H50" s="10"/>
      <c r="I50" s="15"/>
      <c r="J50" s="7">
        <f t="shared" si="26"/>
        <v>0</v>
      </c>
      <c r="K50" s="15"/>
      <c r="L50" s="7"/>
      <c r="M50" s="15"/>
      <c r="N50" s="7"/>
      <c r="O50" s="111" t="s">
        <v>35</v>
      </c>
      <c r="P50" s="5">
        <v>60</v>
      </c>
      <c r="Q50" s="14">
        <f>P50</f>
        <v>60</v>
      </c>
      <c r="R50" s="32">
        <v>216</v>
      </c>
      <c r="S50" s="32">
        <v>13.8</v>
      </c>
      <c r="T50" s="32">
        <v>17.399999999999999</v>
      </c>
      <c r="U50" s="32">
        <v>0</v>
      </c>
      <c r="V50" s="113" t="s">
        <v>13</v>
      </c>
      <c r="W50" s="97">
        <v>2</v>
      </c>
      <c r="X50" s="97">
        <f t="shared" si="28"/>
        <v>14</v>
      </c>
      <c r="Y50" s="97">
        <v>1.98</v>
      </c>
      <c r="Z50" s="97">
        <v>0.4</v>
      </c>
      <c r="AA50" s="97">
        <v>0.10199999999999999</v>
      </c>
      <c r="AB50" s="97">
        <v>0.3</v>
      </c>
    </row>
    <row r="51" spans="1:29" x14ac:dyDescent="0.25">
      <c r="A51" s="116" t="s">
        <v>110</v>
      </c>
      <c r="B51" s="5"/>
      <c r="C51" s="14">
        <f t="shared" si="25"/>
        <v>0</v>
      </c>
      <c r="D51" s="5"/>
      <c r="E51" s="5"/>
      <c r="F51" s="5"/>
      <c r="G51" s="5"/>
      <c r="H51" s="9"/>
      <c r="I51" s="15"/>
      <c r="J51" s="7">
        <f t="shared" si="26"/>
        <v>0</v>
      </c>
      <c r="K51" s="15"/>
      <c r="L51" s="7"/>
      <c r="M51" s="15"/>
      <c r="N51" s="7"/>
      <c r="O51" s="111" t="s">
        <v>156</v>
      </c>
      <c r="P51" s="5">
        <v>20</v>
      </c>
      <c r="Q51" s="14">
        <f t="shared" si="27"/>
        <v>140</v>
      </c>
      <c r="R51" s="5">
        <v>179.8</v>
      </c>
      <c r="S51" s="5">
        <v>0</v>
      </c>
      <c r="T51" s="5">
        <v>19.98</v>
      </c>
      <c r="U51" s="5">
        <v>0</v>
      </c>
      <c r="V51" s="113" t="s">
        <v>14</v>
      </c>
      <c r="W51" s="97">
        <v>5</v>
      </c>
      <c r="X51" s="97">
        <f t="shared" si="28"/>
        <v>35</v>
      </c>
      <c r="Y51" s="96">
        <v>18.95</v>
      </c>
      <c r="Z51" s="7">
        <v>0</v>
      </c>
      <c r="AA51" s="96">
        <v>0</v>
      </c>
      <c r="AB51" s="7">
        <v>5</v>
      </c>
    </row>
    <row r="52" spans="1:29" x14ac:dyDescent="0.25">
      <c r="A52" s="116" t="s">
        <v>18</v>
      </c>
      <c r="B52" s="5">
        <v>20</v>
      </c>
      <c r="C52" s="14">
        <f t="shared" si="25"/>
        <v>140</v>
      </c>
      <c r="D52" s="5">
        <v>50</v>
      </c>
      <c r="E52" s="5"/>
      <c r="F52" s="5"/>
      <c r="G52" s="5"/>
      <c r="H52" s="28"/>
      <c r="I52" s="15"/>
      <c r="J52" s="7">
        <f t="shared" si="26"/>
        <v>0</v>
      </c>
      <c r="K52" s="15"/>
      <c r="L52" s="7"/>
      <c r="M52" s="15"/>
      <c r="N52" s="7"/>
      <c r="O52" s="115" t="s">
        <v>116</v>
      </c>
      <c r="P52" s="5">
        <v>30</v>
      </c>
      <c r="Q52" s="14">
        <f t="shared" si="27"/>
        <v>210</v>
      </c>
      <c r="R52" s="5">
        <v>90</v>
      </c>
      <c r="S52" s="5"/>
      <c r="T52" s="5"/>
      <c r="U52" s="5"/>
      <c r="V52" s="113" t="s">
        <v>246</v>
      </c>
      <c r="W52" s="97">
        <v>20</v>
      </c>
      <c r="X52" s="97">
        <f t="shared" si="28"/>
        <v>140</v>
      </c>
      <c r="Y52" s="97">
        <v>50</v>
      </c>
      <c r="Z52" s="97"/>
      <c r="AA52" s="97"/>
      <c r="AB52" s="97"/>
    </row>
    <row r="53" spans="1:29" x14ac:dyDescent="0.25">
      <c r="A53" s="117" t="s">
        <v>184</v>
      </c>
      <c r="B53" s="5">
        <v>45</v>
      </c>
      <c r="C53" s="14">
        <f t="shared" si="25"/>
        <v>315</v>
      </c>
      <c r="D53" s="5">
        <v>243.1</v>
      </c>
      <c r="E53" s="5">
        <v>10</v>
      </c>
      <c r="F53" s="5">
        <v>54</v>
      </c>
      <c r="G53" s="5">
        <v>0</v>
      </c>
      <c r="H53" s="116" t="s">
        <v>38</v>
      </c>
      <c r="I53" s="15">
        <v>45.4</v>
      </c>
      <c r="J53" s="7">
        <f t="shared" si="26"/>
        <v>317.8</v>
      </c>
      <c r="K53" s="41">
        <v>27.8</v>
      </c>
      <c r="L53" s="7">
        <v>0.15</v>
      </c>
      <c r="M53" s="41">
        <v>0</v>
      </c>
      <c r="N53" s="7">
        <v>7.25</v>
      </c>
      <c r="O53" s="117" t="s">
        <v>157</v>
      </c>
      <c r="P53" s="5">
        <v>15</v>
      </c>
      <c r="Q53" s="14">
        <f t="shared" si="27"/>
        <v>105</v>
      </c>
      <c r="R53" s="5">
        <v>39.75</v>
      </c>
      <c r="S53" s="5">
        <v>0.12</v>
      </c>
      <c r="T53" s="5">
        <v>0.06</v>
      </c>
      <c r="U53" s="5">
        <v>9.9</v>
      </c>
      <c r="V53" s="104" t="s">
        <v>247</v>
      </c>
      <c r="W53" s="16">
        <v>30</v>
      </c>
      <c r="X53" s="16">
        <f t="shared" si="28"/>
        <v>210</v>
      </c>
      <c r="Y53" s="16">
        <v>83.1</v>
      </c>
      <c r="Z53" s="16"/>
      <c r="AA53" s="16"/>
      <c r="AB53" s="16"/>
    </row>
    <row r="54" spans="1:29" x14ac:dyDescent="0.25">
      <c r="A54" s="117" t="s">
        <v>112</v>
      </c>
      <c r="B54" s="5">
        <v>5</v>
      </c>
      <c r="C54" s="14">
        <f t="shared" si="25"/>
        <v>35</v>
      </c>
      <c r="D54" s="5">
        <v>19</v>
      </c>
      <c r="E54" s="5">
        <v>1.21</v>
      </c>
      <c r="F54" s="5">
        <v>0.88</v>
      </c>
      <c r="G54" s="5">
        <v>1.39</v>
      </c>
      <c r="H54" s="116" t="s">
        <v>14</v>
      </c>
      <c r="I54" s="15">
        <v>20</v>
      </c>
      <c r="J54" s="7">
        <f t="shared" si="26"/>
        <v>140</v>
      </c>
      <c r="K54" s="41">
        <v>79.8</v>
      </c>
      <c r="L54" s="7">
        <v>0</v>
      </c>
      <c r="M54" s="41">
        <v>0</v>
      </c>
      <c r="N54" s="7">
        <v>19.96</v>
      </c>
      <c r="O54" s="117" t="s">
        <v>150</v>
      </c>
      <c r="P54" s="5">
        <v>2</v>
      </c>
      <c r="Q54" s="14">
        <f t="shared" si="27"/>
        <v>14</v>
      </c>
      <c r="R54" s="32">
        <v>1.98</v>
      </c>
      <c r="S54" s="32">
        <v>0.4</v>
      </c>
      <c r="T54" s="32">
        <v>0.10199999999999999</v>
      </c>
      <c r="U54" s="32">
        <v>0.3</v>
      </c>
      <c r="V54" s="18"/>
      <c r="W54" s="16"/>
      <c r="X54" s="16">
        <f t="shared" si="28"/>
        <v>0</v>
      </c>
      <c r="Y54" s="16"/>
      <c r="Z54" s="16"/>
      <c r="AA54" s="16"/>
      <c r="AB54" s="16"/>
    </row>
    <row r="55" spans="1:29" x14ac:dyDescent="0.25">
      <c r="A55" s="117" t="s">
        <v>14</v>
      </c>
      <c r="B55" s="5">
        <v>5</v>
      </c>
      <c r="C55" s="14">
        <f t="shared" si="25"/>
        <v>35</v>
      </c>
      <c r="D55" s="31">
        <v>18.95</v>
      </c>
      <c r="E55" s="7">
        <v>0</v>
      </c>
      <c r="F55" s="31">
        <v>0</v>
      </c>
      <c r="G55" s="7">
        <v>5</v>
      </c>
      <c r="H55" s="116" t="s">
        <v>114</v>
      </c>
      <c r="I55" s="15">
        <v>30</v>
      </c>
      <c r="J55" s="7">
        <f t="shared" si="26"/>
        <v>210</v>
      </c>
      <c r="K55" s="15">
        <v>125.1</v>
      </c>
      <c r="L55" s="7">
        <v>2.19</v>
      </c>
      <c r="M55" s="15">
        <v>4.41</v>
      </c>
      <c r="N55" s="7">
        <v>19.86</v>
      </c>
      <c r="O55" s="115" t="s">
        <v>14</v>
      </c>
      <c r="P55" s="5">
        <v>5</v>
      </c>
      <c r="Q55" s="14">
        <f t="shared" si="27"/>
        <v>35</v>
      </c>
      <c r="R55" s="31">
        <v>18.95</v>
      </c>
      <c r="S55" s="7">
        <v>0</v>
      </c>
      <c r="T55" s="31">
        <v>0</v>
      </c>
      <c r="U55" s="7">
        <v>5</v>
      </c>
      <c r="V55" s="18"/>
      <c r="W55" s="16"/>
      <c r="X55" s="16">
        <f t="shared" si="28"/>
        <v>0</v>
      </c>
      <c r="Y55" s="16"/>
      <c r="Z55" s="16"/>
      <c r="AA55" s="16"/>
      <c r="AB55" s="16"/>
      <c r="AC55">
        <f>SUM(C55,C50,J54,Q55)</f>
        <v>280</v>
      </c>
    </row>
    <row r="56" spans="1:29" x14ac:dyDescent="0.25">
      <c r="A56" s="123" t="s">
        <v>41</v>
      </c>
      <c r="B56" s="8">
        <v>15</v>
      </c>
      <c r="C56" s="14">
        <f t="shared" si="25"/>
        <v>105</v>
      </c>
      <c r="D56" s="42">
        <v>71.849999999999994</v>
      </c>
      <c r="E56" s="43">
        <v>4.05</v>
      </c>
      <c r="F56" s="42">
        <v>3.6</v>
      </c>
      <c r="G56" s="42">
        <v>5.81</v>
      </c>
      <c r="H56" s="10"/>
      <c r="I56" s="3"/>
      <c r="J56" s="7">
        <f t="shared" si="26"/>
        <v>0</v>
      </c>
      <c r="K56" s="4"/>
      <c r="L56" s="8"/>
      <c r="M56" s="4"/>
      <c r="N56" s="8"/>
      <c r="O56" s="28"/>
      <c r="P56" s="6"/>
      <c r="Q56" s="14">
        <f t="shared" si="27"/>
        <v>0</v>
      </c>
      <c r="R56" s="6"/>
      <c r="S56" s="6"/>
      <c r="T56" s="6"/>
      <c r="U56" s="6"/>
      <c r="V56" s="29"/>
      <c r="W56" s="17"/>
      <c r="X56" s="16">
        <f t="shared" si="28"/>
        <v>0</v>
      </c>
      <c r="Y56" s="22"/>
      <c r="Z56" s="17"/>
      <c r="AA56" s="17"/>
      <c r="AB56" s="17"/>
    </row>
    <row r="57" spans="1:29" x14ac:dyDescent="0.25">
      <c r="A57" s="25" t="s">
        <v>25</v>
      </c>
      <c r="B57" s="23">
        <f>SUM(B46:B56)</f>
        <v>215</v>
      </c>
      <c r="C57" s="23">
        <f t="shared" ref="C57:G57" si="29">SUM(C46:C56)</f>
        <v>1505</v>
      </c>
      <c r="D57" s="23">
        <f t="shared" si="29"/>
        <v>859.75</v>
      </c>
      <c r="E57" s="23">
        <f t="shared" si="29"/>
        <v>19.64</v>
      </c>
      <c r="F57" s="23">
        <f t="shared" si="29"/>
        <v>71.88</v>
      </c>
      <c r="G57" s="23">
        <f t="shared" si="29"/>
        <v>42.650000000000006</v>
      </c>
      <c r="H57" s="25" t="s">
        <v>25</v>
      </c>
      <c r="I57" s="23">
        <f>SUM(I46:I55)</f>
        <v>195.4</v>
      </c>
      <c r="J57" s="23">
        <f t="shared" ref="J57:N57" si="30">SUM(J46:J55)</f>
        <v>1367.8</v>
      </c>
      <c r="K57" s="23">
        <f t="shared" si="30"/>
        <v>616.70000000000005</v>
      </c>
      <c r="L57" s="23">
        <f t="shared" si="30"/>
        <v>7.99</v>
      </c>
      <c r="M57" s="23">
        <f t="shared" si="30"/>
        <v>5.41</v>
      </c>
      <c r="N57" s="23">
        <f t="shared" si="30"/>
        <v>77.069999999999993</v>
      </c>
      <c r="O57" s="26" t="s">
        <v>25</v>
      </c>
      <c r="P57" s="24">
        <f>SUM(P46:P48,P50:P56)</f>
        <v>202</v>
      </c>
      <c r="Q57" s="24">
        <f t="shared" ref="Q57" si="31">SUM(Q46:Q55)</f>
        <v>1414</v>
      </c>
      <c r="R57" s="24">
        <f>SUM(R46:R49,R51:R55)</f>
        <v>727.08000000000015</v>
      </c>
      <c r="S57" s="24">
        <f t="shared" ref="S57:U57" si="32">SUM(S46:S49,S51:S55)</f>
        <v>24.52</v>
      </c>
      <c r="T57" s="24">
        <f t="shared" si="32"/>
        <v>36.701999999999998</v>
      </c>
      <c r="U57" s="24">
        <f t="shared" si="32"/>
        <v>52.459999999999994</v>
      </c>
      <c r="V57" s="27" t="s">
        <v>25</v>
      </c>
      <c r="W57" s="21">
        <f>SUM(W46:W56)</f>
        <v>97</v>
      </c>
      <c r="X57" s="21">
        <f>SUM(X46:X56)</f>
        <v>679</v>
      </c>
      <c r="Y57" s="21">
        <f>SUM(Y46:Y56)</f>
        <v>342.17999999999995</v>
      </c>
      <c r="Z57" s="21">
        <f t="shared" ref="Z57:AB57" si="33">SUM(Z46:Z56)</f>
        <v>3.07</v>
      </c>
      <c r="AA57" s="21">
        <f t="shared" si="33"/>
        <v>11.712</v>
      </c>
      <c r="AB57" s="21">
        <f t="shared" si="33"/>
        <v>25.77</v>
      </c>
    </row>
    <row r="58" spans="1:29" x14ac:dyDescent="0.25">
      <c r="A58" s="2"/>
      <c r="B58" s="2"/>
      <c r="C58" s="2"/>
      <c r="D58" s="2"/>
      <c r="E58" s="2"/>
      <c r="F58" s="2"/>
      <c r="G58" s="2"/>
      <c r="H58" s="33" t="s">
        <v>149</v>
      </c>
      <c r="I58" s="33">
        <f>SUM(I57,B57,P57,W58,W57,W58)</f>
        <v>709.4</v>
      </c>
      <c r="J58" s="33">
        <f t="shared" ref="J58:N58" si="34">SUM(J57,C57,Q57,X58,X57,X58)</f>
        <v>4965.8</v>
      </c>
      <c r="K58" s="33">
        <f t="shared" si="34"/>
        <v>2545.71</v>
      </c>
      <c r="L58" s="33">
        <f t="shared" si="34"/>
        <v>55.220000000000006</v>
      </c>
      <c r="M58" s="33">
        <f t="shared" si="34"/>
        <v>125.70399999999999</v>
      </c>
      <c r="N58" s="33">
        <f t="shared" si="34"/>
        <v>197.95000000000002</v>
      </c>
      <c r="O58" s="2"/>
      <c r="P58" s="105" t="s">
        <v>248</v>
      </c>
      <c r="Q58" s="2"/>
      <c r="R58" s="2"/>
      <c r="S58" s="2"/>
      <c r="T58" s="2"/>
      <c r="U58" s="2"/>
    </row>
    <row r="59" spans="1:29" x14ac:dyDescent="0.25">
      <c r="A59" s="2"/>
      <c r="B59" s="2"/>
      <c r="C59" s="2"/>
      <c r="D59" s="2"/>
      <c r="E59" s="2"/>
      <c r="F59" s="2"/>
      <c r="G59" s="2"/>
      <c r="H59" s="33"/>
      <c r="I59" s="33"/>
      <c r="J59" s="33"/>
      <c r="K59" s="33"/>
      <c r="L59" s="33"/>
      <c r="M59" s="33"/>
      <c r="N59" s="33"/>
      <c r="O59" s="2"/>
      <c r="P59" s="2"/>
      <c r="Q59" s="2"/>
      <c r="R59" s="2"/>
      <c r="S59" s="2"/>
      <c r="T59" s="2"/>
      <c r="U59" s="2"/>
    </row>
    <row r="60" spans="1:29" x14ac:dyDescent="0.25">
      <c r="A60" s="133" t="s">
        <v>65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34"/>
      <c r="AB60" s="135"/>
    </row>
    <row r="61" spans="1:29" x14ac:dyDescent="0.25">
      <c r="A61" s="125" t="s">
        <v>63</v>
      </c>
      <c r="B61" s="126"/>
      <c r="C61" s="126"/>
      <c r="D61" s="126"/>
      <c r="E61" s="126"/>
      <c r="F61" s="126"/>
      <c r="G61" s="127"/>
      <c r="H61" s="125" t="s">
        <v>64</v>
      </c>
      <c r="I61" s="126"/>
      <c r="J61" s="126"/>
      <c r="K61" s="126"/>
      <c r="L61" s="126"/>
      <c r="M61" s="126"/>
      <c r="N61" s="127"/>
      <c r="O61" s="128" t="s">
        <v>66</v>
      </c>
      <c r="P61" s="128"/>
      <c r="Q61" s="128"/>
      <c r="R61" s="128"/>
      <c r="S61" s="128"/>
      <c r="T61" s="128"/>
      <c r="U61" s="129"/>
      <c r="V61" s="130" t="s">
        <v>67</v>
      </c>
      <c r="W61" s="131"/>
      <c r="X61" s="131"/>
      <c r="Y61" s="131"/>
      <c r="Z61" s="131"/>
      <c r="AA61" s="131"/>
      <c r="AB61" s="132"/>
    </row>
    <row r="62" spans="1:29" x14ac:dyDescent="0.25">
      <c r="A62" s="11" t="s">
        <v>0</v>
      </c>
      <c r="B62" s="13" t="s">
        <v>1</v>
      </c>
      <c r="C62" s="13" t="s">
        <v>4</v>
      </c>
      <c r="D62" s="13" t="s">
        <v>3</v>
      </c>
      <c r="E62" s="13" t="s">
        <v>2</v>
      </c>
      <c r="F62" s="13" t="s">
        <v>5</v>
      </c>
      <c r="G62" s="13" t="s">
        <v>6</v>
      </c>
      <c r="H62" s="11" t="s">
        <v>0</v>
      </c>
      <c r="I62" s="12" t="s">
        <v>1</v>
      </c>
      <c r="J62" s="11" t="s">
        <v>4</v>
      </c>
      <c r="K62" s="12" t="s">
        <v>3</v>
      </c>
      <c r="L62" s="11" t="s">
        <v>2</v>
      </c>
      <c r="M62" s="13" t="s">
        <v>5</v>
      </c>
      <c r="N62" s="11" t="s">
        <v>6</v>
      </c>
      <c r="O62" s="11" t="s">
        <v>0</v>
      </c>
      <c r="P62" s="13" t="s">
        <v>1</v>
      </c>
      <c r="Q62" s="13" t="s">
        <v>4</v>
      </c>
      <c r="R62" s="13" t="s">
        <v>3</v>
      </c>
      <c r="S62" s="13" t="s">
        <v>2</v>
      </c>
      <c r="T62" s="13" t="s">
        <v>5</v>
      </c>
      <c r="U62" s="13" t="s">
        <v>6</v>
      </c>
      <c r="V62" s="11" t="s">
        <v>0</v>
      </c>
      <c r="W62" s="13" t="s">
        <v>1</v>
      </c>
      <c r="X62" s="13" t="s">
        <v>4</v>
      </c>
      <c r="Y62" s="13" t="s">
        <v>3</v>
      </c>
      <c r="Z62" s="13" t="s">
        <v>2</v>
      </c>
      <c r="AA62" s="13" t="s">
        <v>5</v>
      </c>
      <c r="AB62" s="13" t="s">
        <v>6</v>
      </c>
    </row>
    <row r="63" spans="1:29" x14ac:dyDescent="0.25">
      <c r="A63" s="117" t="s">
        <v>119</v>
      </c>
      <c r="B63" s="5"/>
      <c r="C63" s="5"/>
      <c r="D63" s="5"/>
      <c r="E63" s="5"/>
      <c r="F63" s="5"/>
      <c r="G63" s="5"/>
      <c r="H63" s="115" t="s">
        <v>263</v>
      </c>
      <c r="I63" s="15">
        <v>50</v>
      </c>
      <c r="J63" s="7">
        <f>I63*7</f>
        <v>350</v>
      </c>
      <c r="K63" s="31">
        <v>192</v>
      </c>
      <c r="L63" s="7"/>
      <c r="M63" s="15"/>
      <c r="N63" s="7"/>
      <c r="O63" s="117" t="s">
        <v>132</v>
      </c>
      <c r="P63" s="99">
        <v>70</v>
      </c>
      <c r="Q63" s="99">
        <f>P63*7</f>
        <v>490</v>
      </c>
      <c r="R63" s="5">
        <v>222.6</v>
      </c>
      <c r="S63" s="5">
        <v>7.68</v>
      </c>
      <c r="T63" s="5">
        <v>0.96</v>
      </c>
      <c r="U63" s="5">
        <v>44.82</v>
      </c>
      <c r="V63" s="29" t="s">
        <v>122</v>
      </c>
      <c r="W63" s="16">
        <v>30</v>
      </c>
      <c r="X63" s="16">
        <f>W63*7</f>
        <v>210</v>
      </c>
      <c r="Y63" s="16">
        <v>22</v>
      </c>
      <c r="Z63" s="16">
        <v>3.6</v>
      </c>
      <c r="AA63" s="16">
        <v>0.84</v>
      </c>
      <c r="AB63" s="16">
        <v>0</v>
      </c>
    </row>
    <row r="64" spans="1:29" x14ac:dyDescent="0.25">
      <c r="A64" s="115" t="s">
        <v>54</v>
      </c>
      <c r="B64" s="99">
        <v>70</v>
      </c>
      <c r="C64" s="99">
        <f>B64*7</f>
        <v>490</v>
      </c>
      <c r="D64" s="32">
        <v>183.8</v>
      </c>
      <c r="E64" s="32">
        <v>6.6</v>
      </c>
      <c r="F64" s="32">
        <v>3.72</v>
      </c>
      <c r="G64" s="32">
        <v>30.06</v>
      </c>
      <c r="H64" s="117" t="s">
        <v>12</v>
      </c>
      <c r="I64" s="15">
        <v>50</v>
      </c>
      <c r="J64" s="7">
        <f t="shared" ref="J64:J71" si="35">I64*7</f>
        <v>350</v>
      </c>
      <c r="K64" s="47">
        <v>154</v>
      </c>
      <c r="L64" s="47">
        <v>5.65</v>
      </c>
      <c r="M64" s="47">
        <v>1</v>
      </c>
      <c r="N64" s="47">
        <v>30</v>
      </c>
      <c r="O64" s="117" t="s">
        <v>19</v>
      </c>
      <c r="P64" s="5">
        <v>60</v>
      </c>
      <c r="Q64" s="14">
        <f t="shared" ref="Q64:Q71" si="36">P64*7</f>
        <v>420</v>
      </c>
      <c r="R64" s="32">
        <v>216</v>
      </c>
      <c r="S64" s="32">
        <v>13.8</v>
      </c>
      <c r="T64" s="32">
        <v>17.399999999999999</v>
      </c>
      <c r="U64" s="32">
        <v>0</v>
      </c>
      <c r="V64" s="19" t="s">
        <v>123</v>
      </c>
      <c r="W64" s="16">
        <v>30</v>
      </c>
      <c r="X64" s="16">
        <f t="shared" ref="X64:X71" si="37">W64*7</f>
        <v>210</v>
      </c>
      <c r="Y64" s="16">
        <v>27</v>
      </c>
      <c r="Z64" s="16">
        <v>4.0199999999999996</v>
      </c>
      <c r="AA64" s="16">
        <v>1.22</v>
      </c>
      <c r="AB64" s="16">
        <v>0</v>
      </c>
    </row>
    <row r="65" spans="1:29" x14ac:dyDescent="0.25">
      <c r="A65" s="117" t="s">
        <v>23</v>
      </c>
      <c r="B65" s="5">
        <v>20</v>
      </c>
      <c r="C65" s="14">
        <f t="shared" ref="C65:C71" si="38">B65*7</f>
        <v>140</v>
      </c>
      <c r="D65" s="5">
        <v>129.80000000000001</v>
      </c>
      <c r="E65" s="5">
        <v>3.72</v>
      </c>
      <c r="F65" s="32">
        <v>11.54</v>
      </c>
      <c r="G65" s="5">
        <v>2.72</v>
      </c>
      <c r="H65" s="117" t="s">
        <v>113</v>
      </c>
      <c r="I65" s="15"/>
      <c r="J65" s="7">
        <f t="shared" si="35"/>
        <v>0</v>
      </c>
      <c r="K65" s="15"/>
      <c r="L65" s="7"/>
      <c r="M65" s="15"/>
      <c r="N65" s="7"/>
      <c r="O65" s="117" t="s">
        <v>42</v>
      </c>
      <c r="P65" s="5">
        <v>5</v>
      </c>
      <c r="Q65" s="14">
        <f t="shared" si="36"/>
        <v>35</v>
      </c>
      <c r="R65" s="5">
        <v>44.35</v>
      </c>
      <c r="S65" s="5">
        <v>0.02</v>
      </c>
      <c r="T65" s="5">
        <v>4.9000000000000004</v>
      </c>
      <c r="U65" s="5">
        <v>0.03</v>
      </c>
      <c r="V65" s="113" t="s">
        <v>124</v>
      </c>
      <c r="W65" s="16">
        <v>10</v>
      </c>
      <c r="X65" s="16">
        <f t="shared" si="37"/>
        <v>70</v>
      </c>
      <c r="Y65" s="16">
        <v>66</v>
      </c>
      <c r="Z65" s="16"/>
      <c r="AA65" s="16"/>
      <c r="AB65" s="16"/>
    </row>
    <row r="66" spans="1:29" x14ac:dyDescent="0.25">
      <c r="A66" s="115" t="s">
        <v>24</v>
      </c>
      <c r="B66" s="5">
        <v>10</v>
      </c>
      <c r="C66" s="14">
        <f t="shared" si="38"/>
        <v>70</v>
      </c>
      <c r="D66" s="5">
        <v>53.25</v>
      </c>
      <c r="E66" s="5">
        <v>0.5</v>
      </c>
      <c r="F66" s="5">
        <v>3.25</v>
      </c>
      <c r="G66" s="5">
        <v>5.5</v>
      </c>
      <c r="H66" s="117" t="s">
        <v>110</v>
      </c>
      <c r="I66" s="15"/>
      <c r="J66" s="7">
        <f t="shared" si="35"/>
        <v>0</v>
      </c>
      <c r="K66" s="15"/>
      <c r="L66" s="7"/>
      <c r="M66" s="15"/>
      <c r="N66" s="7"/>
      <c r="O66" s="111" t="s">
        <v>222</v>
      </c>
      <c r="P66" s="50">
        <v>10</v>
      </c>
      <c r="Q66" s="50">
        <f t="shared" si="36"/>
        <v>70</v>
      </c>
      <c r="R66" s="81">
        <v>89.9</v>
      </c>
      <c r="S66" s="81">
        <v>0</v>
      </c>
      <c r="T66" s="81">
        <v>9.99</v>
      </c>
      <c r="U66" s="81">
        <v>0</v>
      </c>
      <c r="V66" s="113" t="s">
        <v>22</v>
      </c>
      <c r="W66" s="16">
        <v>30</v>
      </c>
      <c r="X66" s="16">
        <f t="shared" si="37"/>
        <v>210</v>
      </c>
      <c r="Y66" s="32">
        <v>190</v>
      </c>
      <c r="Z66" s="32">
        <v>1.78</v>
      </c>
      <c r="AA66" s="32">
        <v>7.26</v>
      </c>
      <c r="AB66" s="32">
        <v>0.43</v>
      </c>
    </row>
    <row r="67" spans="1:29" x14ac:dyDescent="0.25">
      <c r="A67" s="117" t="s">
        <v>14</v>
      </c>
      <c r="B67" s="5">
        <v>10</v>
      </c>
      <c r="C67" s="14">
        <f t="shared" si="38"/>
        <v>70</v>
      </c>
      <c r="D67" s="32">
        <v>37.9</v>
      </c>
      <c r="E67" s="32">
        <v>0</v>
      </c>
      <c r="F67" s="32">
        <v>0</v>
      </c>
      <c r="G67" s="32">
        <v>9.98</v>
      </c>
      <c r="H67" s="116" t="s">
        <v>18</v>
      </c>
      <c r="I67" s="42">
        <v>20</v>
      </c>
      <c r="J67" s="42">
        <f t="shared" si="35"/>
        <v>140</v>
      </c>
      <c r="K67" s="42">
        <v>50</v>
      </c>
      <c r="L67" s="42"/>
      <c r="M67" s="42"/>
      <c r="N67" s="42"/>
      <c r="O67" s="115" t="s">
        <v>116</v>
      </c>
      <c r="P67" s="5">
        <v>30</v>
      </c>
      <c r="Q67" s="14">
        <f t="shared" si="36"/>
        <v>210</v>
      </c>
      <c r="R67" s="5">
        <v>90</v>
      </c>
      <c r="S67" s="5"/>
      <c r="T67" s="5"/>
      <c r="U67" s="5"/>
      <c r="V67" s="113" t="s">
        <v>189</v>
      </c>
      <c r="W67" s="16">
        <v>30</v>
      </c>
      <c r="X67" s="16">
        <f t="shared" si="37"/>
        <v>210</v>
      </c>
      <c r="Y67" s="80">
        <v>94.92</v>
      </c>
      <c r="Z67" s="80">
        <v>0.24</v>
      </c>
      <c r="AA67" s="80">
        <v>0.03</v>
      </c>
      <c r="AB67" s="80">
        <v>23.49</v>
      </c>
    </row>
    <row r="68" spans="1:29" x14ac:dyDescent="0.25">
      <c r="A68" s="116" t="s">
        <v>41</v>
      </c>
      <c r="B68" s="5">
        <v>20</v>
      </c>
      <c r="C68" s="14">
        <f t="shared" si="38"/>
        <v>140</v>
      </c>
      <c r="D68" s="5">
        <v>95.8</v>
      </c>
      <c r="E68" s="5">
        <v>5.4</v>
      </c>
      <c r="F68" s="5">
        <v>4.8</v>
      </c>
      <c r="G68" s="5">
        <v>7.74</v>
      </c>
      <c r="H68" s="115" t="s">
        <v>111</v>
      </c>
      <c r="I68" s="42">
        <v>30</v>
      </c>
      <c r="J68" s="42">
        <f t="shared" si="35"/>
        <v>210</v>
      </c>
      <c r="K68" s="42">
        <v>182.4</v>
      </c>
      <c r="L68" s="42">
        <v>2.97</v>
      </c>
      <c r="M68" s="42">
        <v>18.96</v>
      </c>
      <c r="N68" s="42">
        <v>0</v>
      </c>
      <c r="O68" s="117" t="s">
        <v>225</v>
      </c>
      <c r="P68" s="5">
        <v>20</v>
      </c>
      <c r="Q68" s="14">
        <f t="shared" si="36"/>
        <v>140</v>
      </c>
      <c r="R68" s="32">
        <v>39</v>
      </c>
      <c r="S68" s="32">
        <v>0.9</v>
      </c>
      <c r="T68" s="32">
        <v>3</v>
      </c>
      <c r="U68" s="32">
        <v>0.87</v>
      </c>
      <c r="V68" s="18"/>
      <c r="W68" s="16"/>
      <c r="X68" s="16">
        <f t="shared" si="37"/>
        <v>0</v>
      </c>
      <c r="Y68" s="16"/>
      <c r="Z68" s="16"/>
      <c r="AA68" s="16"/>
      <c r="AB68" s="16"/>
    </row>
    <row r="69" spans="1:29" x14ac:dyDescent="0.25">
      <c r="A69" s="116" t="s">
        <v>39</v>
      </c>
      <c r="B69" s="96">
        <v>30</v>
      </c>
      <c r="C69" s="7">
        <f>B69*7</f>
        <v>210</v>
      </c>
      <c r="D69" s="96">
        <v>92.91</v>
      </c>
      <c r="E69" s="7">
        <v>3.12</v>
      </c>
      <c r="F69" s="96">
        <v>0.39</v>
      </c>
      <c r="G69" s="7">
        <v>19.23</v>
      </c>
      <c r="H69" s="117" t="s">
        <v>13</v>
      </c>
      <c r="I69" s="15">
        <v>2</v>
      </c>
      <c r="J69" s="7">
        <f t="shared" si="35"/>
        <v>14</v>
      </c>
      <c r="K69" s="32">
        <v>1.98</v>
      </c>
      <c r="L69" s="32">
        <v>0.4</v>
      </c>
      <c r="M69" s="32">
        <v>0.10199999999999999</v>
      </c>
      <c r="N69" s="32">
        <v>0.3</v>
      </c>
      <c r="O69" s="117" t="s">
        <v>13</v>
      </c>
      <c r="P69" s="5">
        <v>2</v>
      </c>
      <c r="Q69" s="14">
        <f t="shared" si="36"/>
        <v>14</v>
      </c>
      <c r="R69" s="32">
        <v>1.98</v>
      </c>
      <c r="S69" s="32">
        <v>0.4</v>
      </c>
      <c r="T69" s="32">
        <v>0.10199999999999999</v>
      </c>
      <c r="U69" s="32">
        <v>0.3</v>
      </c>
      <c r="V69" s="18"/>
      <c r="W69" s="16"/>
      <c r="X69" s="16">
        <f t="shared" si="37"/>
        <v>0</v>
      </c>
      <c r="Y69" s="16"/>
      <c r="Z69" s="16"/>
      <c r="AA69" s="16"/>
      <c r="AB69" s="16"/>
    </row>
    <row r="70" spans="1:29" x14ac:dyDescent="0.25">
      <c r="A70" s="117" t="s">
        <v>13</v>
      </c>
      <c r="B70" s="5">
        <v>2</v>
      </c>
      <c r="C70" s="14">
        <f t="shared" si="38"/>
        <v>14</v>
      </c>
      <c r="D70" s="32">
        <v>1.98</v>
      </c>
      <c r="E70" s="32">
        <v>0.4</v>
      </c>
      <c r="F70" s="32">
        <v>0.10199999999999999</v>
      </c>
      <c r="G70" s="32">
        <v>0.3</v>
      </c>
      <c r="H70" s="116" t="s">
        <v>14</v>
      </c>
      <c r="I70" s="15">
        <v>5</v>
      </c>
      <c r="J70" s="7">
        <f t="shared" si="35"/>
        <v>35</v>
      </c>
      <c r="K70" s="41">
        <v>18.95</v>
      </c>
      <c r="L70" s="7">
        <v>0</v>
      </c>
      <c r="M70" s="41">
        <v>0</v>
      </c>
      <c r="N70" s="7">
        <v>5</v>
      </c>
      <c r="O70" s="115" t="s">
        <v>14</v>
      </c>
      <c r="P70" s="5">
        <v>5</v>
      </c>
      <c r="Q70" s="14">
        <f t="shared" si="36"/>
        <v>35</v>
      </c>
      <c r="R70" s="31">
        <v>18.95</v>
      </c>
      <c r="S70" s="7">
        <v>0</v>
      </c>
      <c r="T70" s="31">
        <v>0</v>
      </c>
      <c r="U70" s="7">
        <v>5</v>
      </c>
      <c r="V70" s="18"/>
      <c r="W70" s="16"/>
      <c r="X70" s="16">
        <f t="shared" si="37"/>
        <v>0</v>
      </c>
      <c r="Y70" s="16"/>
      <c r="Z70" s="16"/>
      <c r="AA70" s="16"/>
      <c r="AB70" s="16"/>
      <c r="AC70">
        <f>SUM(C71,C67,J70,Q70)</f>
        <v>175</v>
      </c>
    </row>
    <row r="71" spans="1:29" x14ac:dyDescent="0.25">
      <c r="A71" s="117" t="s">
        <v>14</v>
      </c>
      <c r="B71" s="6">
        <v>5</v>
      </c>
      <c r="C71" s="14">
        <f t="shared" si="38"/>
        <v>35</v>
      </c>
      <c r="D71" s="31">
        <v>18.95</v>
      </c>
      <c r="E71" s="7">
        <v>0</v>
      </c>
      <c r="F71" s="31">
        <v>0</v>
      </c>
      <c r="G71" s="7">
        <v>5</v>
      </c>
      <c r="H71" s="116" t="s">
        <v>120</v>
      </c>
      <c r="I71" s="3">
        <v>50</v>
      </c>
      <c r="J71" s="7">
        <f t="shared" si="35"/>
        <v>350</v>
      </c>
      <c r="K71" s="16">
        <v>106.2</v>
      </c>
      <c r="L71" s="8"/>
      <c r="M71" s="4"/>
      <c r="N71" s="8"/>
      <c r="O71" s="28"/>
      <c r="P71" s="6"/>
      <c r="Q71" s="14">
        <f t="shared" si="36"/>
        <v>0</v>
      </c>
      <c r="R71" s="6"/>
      <c r="S71" s="6"/>
      <c r="T71" s="6"/>
      <c r="U71" s="6"/>
      <c r="V71" s="29"/>
      <c r="W71" s="17"/>
      <c r="X71" s="16">
        <f t="shared" si="37"/>
        <v>0</v>
      </c>
      <c r="Y71" s="22"/>
      <c r="Z71" s="17"/>
      <c r="AA71" s="17"/>
      <c r="AB71" s="17"/>
    </row>
    <row r="72" spans="1:29" x14ac:dyDescent="0.25">
      <c r="A72" s="25" t="s">
        <v>25</v>
      </c>
      <c r="B72" s="23">
        <f>SUM(B64:B71)</f>
        <v>167</v>
      </c>
      <c r="C72" s="23">
        <f t="shared" ref="C72:G72" si="39">SUM(C64:C71)</f>
        <v>1169</v>
      </c>
      <c r="D72" s="23">
        <f t="shared" si="39"/>
        <v>614.3900000000001</v>
      </c>
      <c r="E72" s="23">
        <f t="shared" si="39"/>
        <v>19.739999999999998</v>
      </c>
      <c r="F72" s="23">
        <f t="shared" si="39"/>
        <v>23.802</v>
      </c>
      <c r="G72" s="23">
        <f t="shared" si="39"/>
        <v>80.53</v>
      </c>
      <c r="H72" s="25" t="s">
        <v>25</v>
      </c>
      <c r="I72" s="23">
        <f>SUM(I63:I71)</f>
        <v>207</v>
      </c>
      <c r="J72" s="23">
        <f t="shared" ref="J72:N72" si="40">SUM(J63:J71)</f>
        <v>1449</v>
      </c>
      <c r="K72" s="23">
        <f t="shared" si="40"/>
        <v>705.53000000000009</v>
      </c>
      <c r="L72" s="23">
        <f t="shared" si="40"/>
        <v>9.0200000000000014</v>
      </c>
      <c r="M72" s="23">
        <f t="shared" si="40"/>
        <v>20.062000000000001</v>
      </c>
      <c r="N72" s="23">
        <f t="shared" si="40"/>
        <v>35.299999999999997</v>
      </c>
      <c r="O72" s="26" t="s">
        <v>25</v>
      </c>
      <c r="P72" s="24">
        <f>SUM(P63:P70)</f>
        <v>202</v>
      </c>
      <c r="Q72" s="24">
        <f t="shared" ref="Q72:U72" si="41">SUM(Q63:Q70)</f>
        <v>1414</v>
      </c>
      <c r="R72" s="24">
        <f t="shared" si="41"/>
        <v>722.78000000000009</v>
      </c>
      <c r="S72" s="24">
        <f t="shared" si="41"/>
        <v>22.799999999999997</v>
      </c>
      <c r="T72" s="24">
        <f t="shared" si="41"/>
        <v>36.351999999999997</v>
      </c>
      <c r="U72" s="24">
        <f t="shared" si="41"/>
        <v>51.019999999999996</v>
      </c>
      <c r="V72" s="27" t="s">
        <v>25</v>
      </c>
      <c r="W72" s="21">
        <f>SUM(W63:W67)</f>
        <v>130</v>
      </c>
      <c r="X72" s="21">
        <f t="shared" ref="X72:AB72" si="42">SUM(X63:X67)</f>
        <v>910</v>
      </c>
      <c r="Y72" s="21">
        <f t="shared" si="42"/>
        <v>399.92</v>
      </c>
      <c r="Z72" s="21">
        <f t="shared" si="42"/>
        <v>9.6399999999999988</v>
      </c>
      <c r="AA72" s="21">
        <f t="shared" si="42"/>
        <v>9.35</v>
      </c>
      <c r="AB72" s="21">
        <f t="shared" si="42"/>
        <v>23.919999999999998</v>
      </c>
    </row>
    <row r="73" spans="1:29" x14ac:dyDescent="0.25">
      <c r="A73" s="2"/>
      <c r="B73" s="2"/>
      <c r="C73" s="2"/>
      <c r="D73" s="2"/>
      <c r="E73" s="2"/>
      <c r="F73" s="2"/>
      <c r="G73" s="2"/>
      <c r="H73" s="33" t="s">
        <v>149</v>
      </c>
      <c r="I73" s="33">
        <f>SUM(I72,B72,P72,W73,W72,W73)</f>
        <v>706</v>
      </c>
      <c r="J73" s="33">
        <f t="shared" ref="J73:N73" si="43">SUM(J72,C72,Q72,X73,X72,X73)</f>
        <v>4942</v>
      </c>
      <c r="K73" s="33">
        <f t="shared" si="43"/>
        <v>2442.6200000000003</v>
      </c>
      <c r="L73" s="33">
        <f t="shared" si="43"/>
        <v>61.199999999999996</v>
      </c>
      <c r="M73" s="33">
        <f t="shared" si="43"/>
        <v>89.566000000000003</v>
      </c>
      <c r="N73" s="33">
        <f t="shared" si="43"/>
        <v>190.76999999999998</v>
      </c>
      <c r="O73" s="2"/>
      <c r="P73" s="2"/>
      <c r="Q73" s="2"/>
      <c r="R73" s="2"/>
      <c r="S73" s="2"/>
      <c r="T73" s="2"/>
      <c r="U73" s="2"/>
    </row>
    <row r="74" spans="1:29" x14ac:dyDescent="0.25">
      <c r="A74" s="2"/>
      <c r="B74" s="2"/>
      <c r="C74" s="2"/>
      <c r="D74" s="2"/>
      <c r="E74" s="2"/>
      <c r="F74" s="2"/>
      <c r="G74" s="2"/>
      <c r="H74" s="33"/>
      <c r="I74" s="33"/>
      <c r="J74" s="33"/>
      <c r="K74" s="33"/>
      <c r="L74" s="33"/>
      <c r="M74" s="33"/>
      <c r="N74" s="33"/>
      <c r="O74" s="2"/>
      <c r="P74" s="2"/>
      <c r="Q74" s="2"/>
      <c r="R74" s="2"/>
      <c r="S74" s="2"/>
      <c r="T74" s="2"/>
      <c r="U74" s="2"/>
    </row>
    <row r="75" spans="1:29" x14ac:dyDescent="0.25">
      <c r="A75" s="133" t="s">
        <v>70</v>
      </c>
      <c r="B75" s="134"/>
      <c r="C75" s="134"/>
      <c r="D75" s="134"/>
      <c r="E75" s="134"/>
      <c r="F75" s="134"/>
      <c r="G75" s="134"/>
      <c r="H75" s="134"/>
      <c r="I75" s="134"/>
      <c r="J75" s="134"/>
      <c r="K75" s="134"/>
      <c r="L75" s="134"/>
      <c r="M75" s="134"/>
      <c r="N75" s="134"/>
      <c r="O75" s="134"/>
      <c r="P75" s="134"/>
      <c r="Q75" s="134"/>
      <c r="R75" s="134"/>
      <c r="S75" s="134"/>
      <c r="T75" s="134"/>
      <c r="U75" s="134"/>
      <c r="V75" s="134"/>
      <c r="W75" s="134"/>
      <c r="X75" s="134"/>
      <c r="Y75" s="134"/>
      <c r="Z75" s="134"/>
      <c r="AA75" s="134"/>
      <c r="AB75" s="135"/>
    </row>
    <row r="76" spans="1:29" x14ac:dyDescent="0.25">
      <c r="A76" s="125" t="s">
        <v>68</v>
      </c>
      <c r="B76" s="126"/>
      <c r="C76" s="126"/>
      <c r="D76" s="126"/>
      <c r="E76" s="126"/>
      <c r="F76" s="126"/>
      <c r="G76" s="127"/>
      <c r="H76" s="125" t="s">
        <v>69</v>
      </c>
      <c r="I76" s="126"/>
      <c r="J76" s="126"/>
      <c r="K76" s="126"/>
      <c r="L76" s="126"/>
      <c r="M76" s="126"/>
      <c r="N76" s="127"/>
      <c r="O76" s="128" t="s">
        <v>71</v>
      </c>
      <c r="P76" s="128"/>
      <c r="Q76" s="128"/>
      <c r="R76" s="128"/>
      <c r="S76" s="128"/>
      <c r="T76" s="128"/>
      <c r="U76" s="129"/>
      <c r="V76" s="130" t="s">
        <v>72</v>
      </c>
      <c r="W76" s="131"/>
      <c r="X76" s="131"/>
      <c r="Y76" s="131"/>
      <c r="Z76" s="131"/>
      <c r="AA76" s="131"/>
      <c r="AB76" s="132"/>
    </row>
    <row r="77" spans="1:29" x14ac:dyDescent="0.25">
      <c r="A77" s="11" t="s">
        <v>0</v>
      </c>
      <c r="B77" s="13" t="s">
        <v>1</v>
      </c>
      <c r="C77" s="13" t="s">
        <v>4</v>
      </c>
      <c r="D77" s="13" t="s">
        <v>3</v>
      </c>
      <c r="E77" s="13" t="s">
        <v>2</v>
      </c>
      <c r="F77" s="13" t="s">
        <v>5</v>
      </c>
      <c r="G77" s="13" t="s">
        <v>6</v>
      </c>
      <c r="H77" s="11" t="s">
        <v>0</v>
      </c>
      <c r="I77" s="12" t="s">
        <v>1</v>
      </c>
      <c r="J77" s="11" t="s">
        <v>4</v>
      </c>
      <c r="K77" s="12" t="s">
        <v>3</v>
      </c>
      <c r="L77" s="11" t="s">
        <v>2</v>
      </c>
      <c r="M77" s="13" t="s">
        <v>5</v>
      </c>
      <c r="N77" s="11" t="s">
        <v>6</v>
      </c>
      <c r="O77" s="11" t="s">
        <v>0</v>
      </c>
      <c r="P77" s="13" t="s">
        <v>1</v>
      </c>
      <c r="Q77" s="13" t="s">
        <v>4</v>
      </c>
      <c r="R77" s="13" t="s">
        <v>3</v>
      </c>
      <c r="S77" s="13" t="s">
        <v>2</v>
      </c>
      <c r="T77" s="13" t="s">
        <v>5</v>
      </c>
      <c r="U77" s="13" t="s">
        <v>6</v>
      </c>
      <c r="V77" s="11" t="s">
        <v>0</v>
      </c>
      <c r="W77" s="13" t="s">
        <v>1</v>
      </c>
      <c r="X77" s="13" t="s">
        <v>4</v>
      </c>
      <c r="Y77" s="13" t="s">
        <v>3</v>
      </c>
      <c r="Z77" s="13" t="s">
        <v>2</v>
      </c>
      <c r="AA77" s="13" t="s">
        <v>5</v>
      </c>
      <c r="AB77" s="13" t="s">
        <v>6</v>
      </c>
    </row>
    <row r="78" spans="1:29" x14ac:dyDescent="0.25">
      <c r="A78" s="117" t="s">
        <v>40</v>
      </c>
      <c r="B78" s="99">
        <v>70</v>
      </c>
      <c r="C78" s="99">
        <f>B78*7</f>
        <v>490</v>
      </c>
      <c r="D78" s="32">
        <v>193.8</v>
      </c>
      <c r="E78" s="32">
        <v>4.2</v>
      </c>
      <c r="F78" s="32">
        <v>0.36</v>
      </c>
      <c r="G78" s="32">
        <v>44.22</v>
      </c>
      <c r="H78" s="115" t="s">
        <v>264</v>
      </c>
      <c r="I78" s="15">
        <v>50</v>
      </c>
      <c r="J78" s="7">
        <f>I78*7</f>
        <v>350</v>
      </c>
      <c r="K78" s="31">
        <v>210</v>
      </c>
      <c r="L78" s="7"/>
      <c r="M78" s="15"/>
      <c r="N78" s="7"/>
      <c r="O78" s="120" t="s">
        <v>33</v>
      </c>
      <c r="P78" s="5">
        <v>60</v>
      </c>
      <c r="Q78" s="5">
        <f>P78*7</f>
        <v>420</v>
      </c>
      <c r="R78" s="32">
        <v>210</v>
      </c>
      <c r="S78" s="32">
        <v>3.36</v>
      </c>
      <c r="T78" s="32">
        <v>0.12</v>
      </c>
      <c r="U78" s="32">
        <v>50.76</v>
      </c>
      <c r="V78" s="111" t="s">
        <v>32</v>
      </c>
      <c r="W78" s="16">
        <v>20</v>
      </c>
      <c r="X78" s="16">
        <f>W78*7</f>
        <v>140</v>
      </c>
      <c r="Y78" s="16">
        <v>122.2</v>
      </c>
      <c r="Z78" s="16">
        <v>4.0999999999999996</v>
      </c>
      <c r="AA78" s="16">
        <v>10.18</v>
      </c>
      <c r="AB78" s="16">
        <v>3.76</v>
      </c>
    </row>
    <row r="79" spans="1:29" x14ac:dyDescent="0.25">
      <c r="A79" s="115" t="s">
        <v>41</v>
      </c>
      <c r="B79" s="5">
        <v>15</v>
      </c>
      <c r="C79" s="14">
        <f t="shared" ref="C79:C87" si="44">B79*7</f>
        <v>105</v>
      </c>
      <c r="D79" s="32">
        <v>71.849999999999994</v>
      </c>
      <c r="E79" s="43">
        <v>4.05</v>
      </c>
      <c r="F79" s="32">
        <v>3.6</v>
      </c>
      <c r="G79" s="32">
        <v>5.81</v>
      </c>
      <c r="H79" s="117" t="s">
        <v>12</v>
      </c>
      <c r="I79" s="15">
        <v>50</v>
      </c>
      <c r="J79" s="7">
        <f t="shared" ref="J79:J87" si="45">I79*7</f>
        <v>350</v>
      </c>
      <c r="K79" s="47">
        <v>154</v>
      </c>
      <c r="L79" s="47">
        <v>5.65</v>
      </c>
      <c r="M79" s="47">
        <v>1</v>
      </c>
      <c r="N79" s="47">
        <v>30</v>
      </c>
      <c r="O79" s="116" t="s">
        <v>126</v>
      </c>
      <c r="P79" s="5"/>
      <c r="Q79" s="14">
        <f t="shared" ref="Q79:Q87" si="46">P79*7</f>
        <v>0</v>
      </c>
      <c r="R79" s="5"/>
      <c r="S79" s="5"/>
      <c r="T79" s="5"/>
      <c r="U79" s="5"/>
      <c r="V79" s="112" t="s">
        <v>117</v>
      </c>
      <c r="W79" s="16">
        <v>10</v>
      </c>
      <c r="X79" s="16">
        <f t="shared" ref="X79:X87" si="47">W79*7</f>
        <v>70</v>
      </c>
      <c r="Y79" s="32">
        <v>29.2</v>
      </c>
      <c r="Z79" s="32">
        <v>0.15</v>
      </c>
      <c r="AA79" s="32">
        <v>0</v>
      </c>
      <c r="AB79" s="32">
        <v>7.3</v>
      </c>
    </row>
    <row r="80" spans="1:29" x14ac:dyDescent="0.25">
      <c r="A80" s="117" t="s">
        <v>14</v>
      </c>
      <c r="B80" s="5">
        <v>10</v>
      </c>
      <c r="C80" s="14">
        <f t="shared" si="44"/>
        <v>70</v>
      </c>
      <c r="D80" s="32">
        <v>37.9</v>
      </c>
      <c r="E80" s="32">
        <v>0</v>
      </c>
      <c r="F80" s="32">
        <v>0</v>
      </c>
      <c r="G80" s="32">
        <v>9.98</v>
      </c>
      <c r="H80" s="117" t="s">
        <v>113</v>
      </c>
      <c r="I80" s="15"/>
      <c r="J80" s="7">
        <f t="shared" si="45"/>
        <v>0</v>
      </c>
      <c r="K80" s="15"/>
      <c r="L80" s="7"/>
      <c r="M80" s="15"/>
      <c r="N80" s="7"/>
      <c r="O80" s="116" t="s">
        <v>127</v>
      </c>
      <c r="P80" s="5">
        <v>70</v>
      </c>
      <c r="Q80" s="14">
        <f t="shared" si="46"/>
        <v>490</v>
      </c>
      <c r="R80" s="5">
        <v>400</v>
      </c>
      <c r="S80" s="5">
        <v>14</v>
      </c>
      <c r="T80" s="5">
        <v>28</v>
      </c>
      <c r="U80" s="5">
        <v>0</v>
      </c>
      <c r="V80" s="113" t="s">
        <v>129</v>
      </c>
      <c r="W80" s="16">
        <v>10</v>
      </c>
      <c r="X80" s="16">
        <f t="shared" si="47"/>
        <v>70</v>
      </c>
      <c r="Y80" s="16">
        <v>26.8</v>
      </c>
      <c r="Z80" s="16">
        <v>0.13</v>
      </c>
      <c r="AA80" s="16">
        <v>0</v>
      </c>
      <c r="AB80" s="16">
        <v>6.57</v>
      </c>
    </row>
    <row r="81" spans="1:29" x14ac:dyDescent="0.25">
      <c r="A81" s="115" t="s">
        <v>110</v>
      </c>
      <c r="B81" s="5"/>
      <c r="C81" s="14">
        <f t="shared" si="44"/>
        <v>0</v>
      </c>
      <c r="D81" s="5"/>
      <c r="E81" s="5"/>
      <c r="F81" s="5"/>
      <c r="G81" s="5"/>
      <c r="H81" s="117" t="s">
        <v>110</v>
      </c>
      <c r="I81" s="15"/>
      <c r="J81" s="7">
        <f t="shared" si="45"/>
        <v>0</v>
      </c>
      <c r="K81" s="15"/>
      <c r="L81" s="7"/>
      <c r="M81" s="15"/>
      <c r="N81" s="7"/>
      <c r="O81" s="111" t="s">
        <v>156</v>
      </c>
      <c r="P81" s="5">
        <v>5</v>
      </c>
      <c r="Q81" s="14">
        <f t="shared" si="46"/>
        <v>35</v>
      </c>
      <c r="R81" s="5">
        <v>44.95</v>
      </c>
      <c r="S81" s="5">
        <v>0</v>
      </c>
      <c r="T81" s="5">
        <v>5</v>
      </c>
      <c r="U81" s="5">
        <v>0</v>
      </c>
      <c r="V81" s="112" t="s">
        <v>23</v>
      </c>
      <c r="W81" s="16">
        <v>30</v>
      </c>
      <c r="X81" s="16">
        <f t="shared" si="47"/>
        <v>210</v>
      </c>
      <c r="Y81" s="16">
        <v>97.35</v>
      </c>
      <c r="Z81" s="16">
        <v>2.79</v>
      </c>
      <c r="AA81" s="16">
        <v>8.66</v>
      </c>
      <c r="AB81" s="16">
        <v>2.04</v>
      </c>
    </row>
    <row r="82" spans="1:29" x14ac:dyDescent="0.25">
      <c r="A82" s="117" t="s">
        <v>43</v>
      </c>
      <c r="B82" s="42">
        <v>20</v>
      </c>
      <c r="C82" s="42">
        <f t="shared" si="44"/>
        <v>140</v>
      </c>
      <c r="D82" s="42">
        <v>46.4</v>
      </c>
      <c r="E82" s="42">
        <v>1.04</v>
      </c>
      <c r="F82" s="42">
        <v>0.06</v>
      </c>
      <c r="G82" s="42">
        <v>10.199999999999999</v>
      </c>
      <c r="H82" s="10"/>
      <c r="I82" s="15"/>
      <c r="J82" s="7">
        <f t="shared" si="45"/>
        <v>0</v>
      </c>
      <c r="K82" s="15"/>
      <c r="L82" s="7"/>
      <c r="M82" s="15"/>
      <c r="N82" s="7"/>
      <c r="O82" s="9"/>
      <c r="P82" s="5"/>
      <c r="Q82" s="14">
        <f t="shared" si="46"/>
        <v>0</v>
      </c>
      <c r="R82" s="5"/>
      <c r="S82" s="5"/>
      <c r="T82" s="5"/>
      <c r="U82" s="5"/>
      <c r="V82" s="113" t="s">
        <v>196</v>
      </c>
      <c r="W82" s="16">
        <v>30</v>
      </c>
      <c r="X82" s="16">
        <f t="shared" si="47"/>
        <v>210</v>
      </c>
      <c r="Y82" s="80">
        <v>105</v>
      </c>
      <c r="Z82" s="80">
        <v>0.96</v>
      </c>
      <c r="AA82" s="80">
        <v>0.56000000000000005</v>
      </c>
      <c r="AB82" s="80">
        <v>15.54</v>
      </c>
    </row>
    <row r="83" spans="1:29" x14ac:dyDescent="0.25">
      <c r="A83" s="116" t="s">
        <v>18</v>
      </c>
      <c r="B83" s="42">
        <v>20</v>
      </c>
      <c r="C83" s="42">
        <f t="shared" si="44"/>
        <v>140</v>
      </c>
      <c r="D83" s="42">
        <v>50</v>
      </c>
      <c r="E83" s="42"/>
      <c r="F83" s="42"/>
      <c r="G83" s="42"/>
      <c r="H83" s="9"/>
      <c r="I83" s="41"/>
      <c r="J83" s="7"/>
      <c r="K83" s="41"/>
      <c r="L83" s="7"/>
      <c r="M83" s="41"/>
      <c r="N83" s="7"/>
      <c r="O83" s="9"/>
      <c r="P83" s="42"/>
      <c r="Q83" s="42"/>
      <c r="R83" s="42"/>
      <c r="S83" s="42"/>
      <c r="T83" s="42"/>
      <c r="U83" s="42"/>
      <c r="V83" s="18"/>
      <c r="W83" s="16"/>
      <c r="X83" s="16"/>
      <c r="Y83" s="16"/>
      <c r="Z83" s="16"/>
      <c r="AA83" s="16"/>
      <c r="AB83" s="16"/>
    </row>
    <row r="84" spans="1:29" x14ac:dyDescent="0.25">
      <c r="A84" s="116" t="s">
        <v>111</v>
      </c>
      <c r="B84" s="42">
        <v>50</v>
      </c>
      <c r="C84" s="42">
        <f t="shared" si="44"/>
        <v>350</v>
      </c>
      <c r="D84" s="42">
        <v>300</v>
      </c>
      <c r="E84" s="42">
        <v>2.97</v>
      </c>
      <c r="F84" s="42">
        <v>18.96</v>
      </c>
      <c r="G84" s="42">
        <v>0</v>
      </c>
      <c r="H84" s="115" t="s">
        <v>38</v>
      </c>
      <c r="I84" s="15">
        <v>46.4</v>
      </c>
      <c r="J84" s="7">
        <f t="shared" si="45"/>
        <v>324.8</v>
      </c>
      <c r="K84" s="41">
        <v>27.8</v>
      </c>
      <c r="L84" s="7">
        <v>0.15</v>
      </c>
      <c r="M84" s="41">
        <v>0</v>
      </c>
      <c r="N84" s="7">
        <v>7.25</v>
      </c>
      <c r="O84" s="117" t="s">
        <v>162</v>
      </c>
      <c r="P84" s="5">
        <v>2</v>
      </c>
      <c r="Q84" s="14">
        <f t="shared" si="46"/>
        <v>14</v>
      </c>
      <c r="R84" s="32">
        <v>1.98</v>
      </c>
      <c r="S84" s="32">
        <v>0.4</v>
      </c>
      <c r="T84" s="32">
        <v>0.10199999999999999</v>
      </c>
      <c r="U84" s="32">
        <v>0.3</v>
      </c>
      <c r="V84" s="18"/>
      <c r="W84" s="16"/>
      <c r="X84" s="16">
        <f t="shared" si="47"/>
        <v>0</v>
      </c>
      <c r="Y84" s="16"/>
      <c r="Z84" s="16"/>
      <c r="AA84" s="16"/>
      <c r="AB84" s="16"/>
    </row>
    <row r="85" spans="1:29" x14ac:dyDescent="0.25">
      <c r="A85" s="116" t="s">
        <v>158</v>
      </c>
      <c r="B85" s="5">
        <v>2</v>
      </c>
      <c r="C85" s="14">
        <f t="shared" si="44"/>
        <v>14</v>
      </c>
      <c r="D85" s="32">
        <v>10.98</v>
      </c>
      <c r="E85" s="32">
        <v>0.4</v>
      </c>
      <c r="F85" s="32">
        <v>0.10199999999999999</v>
      </c>
      <c r="G85" s="32">
        <v>0.3</v>
      </c>
      <c r="H85" s="117" t="s">
        <v>14</v>
      </c>
      <c r="I85" s="15">
        <v>20</v>
      </c>
      <c r="J85" s="7">
        <f t="shared" si="45"/>
        <v>140</v>
      </c>
      <c r="K85" s="41">
        <v>79.8</v>
      </c>
      <c r="L85" s="7">
        <v>0</v>
      </c>
      <c r="M85" s="41">
        <v>0</v>
      </c>
      <c r="N85" s="7">
        <v>19.96</v>
      </c>
      <c r="O85" s="117" t="s">
        <v>14</v>
      </c>
      <c r="P85" s="5">
        <v>5</v>
      </c>
      <c r="Q85" s="14">
        <f t="shared" si="46"/>
        <v>35</v>
      </c>
      <c r="R85" s="31">
        <v>18.95</v>
      </c>
      <c r="S85" s="7">
        <v>0</v>
      </c>
      <c r="T85" s="31">
        <v>0</v>
      </c>
      <c r="U85" s="7">
        <v>5</v>
      </c>
      <c r="V85" s="18"/>
      <c r="W85" s="16"/>
      <c r="X85" s="16">
        <f t="shared" si="47"/>
        <v>0</v>
      </c>
      <c r="Y85" s="16"/>
      <c r="Z85" s="16"/>
      <c r="AA85" s="16"/>
      <c r="AB85" s="16"/>
    </row>
    <row r="86" spans="1:29" x14ac:dyDescent="0.25">
      <c r="A86" s="117" t="s">
        <v>14</v>
      </c>
      <c r="B86" s="5">
        <v>5</v>
      </c>
      <c r="C86" s="14">
        <f t="shared" si="44"/>
        <v>35</v>
      </c>
      <c r="D86" s="31">
        <v>18.95</v>
      </c>
      <c r="E86" s="7">
        <v>0</v>
      </c>
      <c r="F86" s="31">
        <v>0</v>
      </c>
      <c r="G86" s="7">
        <v>5</v>
      </c>
      <c r="H86" s="116" t="s">
        <v>57</v>
      </c>
      <c r="I86" s="15">
        <v>30</v>
      </c>
      <c r="J86" s="7">
        <f t="shared" si="45"/>
        <v>210</v>
      </c>
      <c r="K86" s="6">
        <v>131.1</v>
      </c>
      <c r="L86" s="6">
        <v>1.8</v>
      </c>
      <c r="M86" s="6">
        <v>4.2</v>
      </c>
      <c r="N86" s="6">
        <v>21.3</v>
      </c>
      <c r="O86" s="115" t="s">
        <v>128</v>
      </c>
      <c r="P86" s="5">
        <v>30</v>
      </c>
      <c r="Q86" s="14">
        <f t="shared" si="46"/>
        <v>210</v>
      </c>
      <c r="R86" s="31">
        <v>115.5</v>
      </c>
      <c r="S86" s="7">
        <v>2.97</v>
      </c>
      <c r="T86" s="31">
        <v>1.47</v>
      </c>
      <c r="U86" s="7">
        <v>22.56</v>
      </c>
      <c r="V86" s="18"/>
      <c r="W86" s="16"/>
      <c r="X86" s="16">
        <f t="shared" si="47"/>
        <v>0</v>
      </c>
      <c r="Y86" s="16"/>
      <c r="Z86" s="16"/>
      <c r="AA86" s="16"/>
      <c r="AB86" s="16"/>
      <c r="AC86">
        <f>SUM(C86,C80,J85,Q85)</f>
        <v>280</v>
      </c>
    </row>
    <row r="87" spans="1:29" x14ac:dyDescent="0.25">
      <c r="A87" s="117" t="s">
        <v>125</v>
      </c>
      <c r="B87" s="6">
        <v>20</v>
      </c>
      <c r="C87" s="14">
        <f t="shared" si="44"/>
        <v>140</v>
      </c>
      <c r="D87" s="6">
        <v>111.08</v>
      </c>
      <c r="E87" s="6">
        <v>1.28</v>
      </c>
      <c r="F87" s="6">
        <v>6.92</v>
      </c>
      <c r="G87" s="6">
        <v>10.92</v>
      </c>
      <c r="H87" s="10"/>
      <c r="I87" s="3"/>
      <c r="J87" s="7">
        <f t="shared" si="45"/>
        <v>0</v>
      </c>
      <c r="K87" s="4"/>
      <c r="L87" s="8"/>
      <c r="M87" s="4"/>
      <c r="N87" s="8"/>
      <c r="O87" s="28"/>
      <c r="P87" s="6"/>
      <c r="Q87" s="14">
        <f t="shared" si="46"/>
        <v>0</v>
      </c>
      <c r="R87" s="6"/>
      <c r="S87" s="6"/>
      <c r="T87" s="6"/>
      <c r="U87" s="6"/>
      <c r="V87" s="29"/>
      <c r="W87" s="17"/>
      <c r="X87" s="16">
        <f t="shared" si="47"/>
        <v>0</v>
      </c>
      <c r="Y87" s="22"/>
      <c r="Z87" s="17"/>
      <c r="AA87" s="17"/>
      <c r="AB87" s="17"/>
    </row>
    <row r="88" spans="1:29" x14ac:dyDescent="0.25">
      <c r="A88" s="25" t="s">
        <v>25</v>
      </c>
      <c r="B88" s="23">
        <f>SUM(B78:B87)</f>
        <v>212</v>
      </c>
      <c r="C88" s="23">
        <f t="shared" ref="C88:G88" si="48">SUM(C78:C87)</f>
        <v>1484</v>
      </c>
      <c r="D88" s="23">
        <f t="shared" si="48"/>
        <v>840.96</v>
      </c>
      <c r="E88" s="23">
        <f t="shared" si="48"/>
        <v>13.94</v>
      </c>
      <c r="F88" s="23">
        <f t="shared" si="48"/>
        <v>30.002000000000002</v>
      </c>
      <c r="G88" s="23">
        <f t="shared" si="48"/>
        <v>86.43</v>
      </c>
      <c r="H88" s="25" t="s">
        <v>25</v>
      </c>
      <c r="I88" s="23">
        <f>SUM(I78:I86)</f>
        <v>196.4</v>
      </c>
      <c r="J88" s="23">
        <f t="shared" ref="J88:N88" si="49">SUM(J78:J86)</f>
        <v>1374.8</v>
      </c>
      <c r="K88" s="23">
        <f t="shared" si="49"/>
        <v>602.70000000000005</v>
      </c>
      <c r="L88" s="23">
        <f t="shared" si="49"/>
        <v>7.6000000000000005</v>
      </c>
      <c r="M88" s="23">
        <f t="shared" si="49"/>
        <v>5.2</v>
      </c>
      <c r="N88" s="23">
        <f t="shared" si="49"/>
        <v>78.510000000000005</v>
      </c>
      <c r="O88" s="26" t="s">
        <v>25</v>
      </c>
      <c r="P88" s="24">
        <f>SUM(P78:P86)</f>
        <v>172</v>
      </c>
      <c r="Q88" s="24">
        <f t="shared" ref="Q88:U88" si="50">SUM(Q78:Q86)</f>
        <v>1204</v>
      </c>
      <c r="R88" s="24">
        <f t="shared" si="50"/>
        <v>791.38000000000011</v>
      </c>
      <c r="S88" s="24">
        <f t="shared" si="50"/>
        <v>20.729999999999997</v>
      </c>
      <c r="T88" s="24">
        <f t="shared" si="50"/>
        <v>34.692</v>
      </c>
      <c r="U88" s="24">
        <f t="shared" si="50"/>
        <v>78.61999999999999</v>
      </c>
      <c r="V88" s="27" t="s">
        <v>25</v>
      </c>
      <c r="W88" s="21">
        <f>SUM(W78:W82)</f>
        <v>100</v>
      </c>
      <c r="X88" s="21">
        <f t="shared" ref="X88:AB88" si="51">SUM(X78:X82)</f>
        <v>700</v>
      </c>
      <c r="Y88" s="21">
        <f t="shared" si="51"/>
        <v>380.55</v>
      </c>
      <c r="Z88" s="21">
        <f t="shared" si="51"/>
        <v>8.129999999999999</v>
      </c>
      <c r="AA88" s="21">
        <f t="shared" si="51"/>
        <v>19.399999999999999</v>
      </c>
      <c r="AB88" s="21">
        <f t="shared" si="51"/>
        <v>35.209999999999994</v>
      </c>
    </row>
    <row r="89" spans="1:29" x14ac:dyDescent="0.25">
      <c r="A89" s="2"/>
      <c r="B89" s="2"/>
      <c r="C89" s="2"/>
      <c r="D89" s="2"/>
      <c r="E89" s="2"/>
      <c r="F89" s="2"/>
      <c r="G89" s="2"/>
      <c r="H89" s="33" t="s">
        <v>149</v>
      </c>
      <c r="I89" s="33">
        <f>SUM(I88,B88,P88,W89,W88,W89)</f>
        <v>680.4</v>
      </c>
      <c r="J89" s="33">
        <f t="shared" ref="J89:N89" si="52">SUM(J88,C88,Q88,X89,X88,X89)</f>
        <v>4762.8</v>
      </c>
      <c r="K89" s="33">
        <f t="shared" si="52"/>
        <v>2615.59</v>
      </c>
      <c r="L89" s="33">
        <f t="shared" si="52"/>
        <v>50.399999999999991</v>
      </c>
      <c r="M89" s="33">
        <f t="shared" si="52"/>
        <v>89.294000000000011</v>
      </c>
      <c r="N89" s="33">
        <f t="shared" si="52"/>
        <v>278.77</v>
      </c>
      <c r="O89" s="2"/>
      <c r="P89" s="2"/>
      <c r="Q89" s="2">
        <v>450</v>
      </c>
      <c r="R89" s="2">
        <f>Q89/100</f>
        <v>4.5</v>
      </c>
      <c r="S89" s="2">
        <v>20</v>
      </c>
      <c r="T89" s="2">
        <v>40</v>
      </c>
      <c r="U89" s="2"/>
    </row>
    <row r="90" spans="1:29" x14ac:dyDescent="0.25">
      <c r="A90" s="2"/>
      <c r="B90" s="2"/>
      <c r="C90" s="2"/>
      <c r="D90" s="2"/>
      <c r="E90" s="2"/>
      <c r="F90" s="2"/>
      <c r="G90" s="2"/>
      <c r="H90" s="33"/>
      <c r="I90" s="33"/>
      <c r="J90" s="33"/>
      <c r="K90" s="33"/>
      <c r="L90" s="33"/>
      <c r="M90" s="33"/>
      <c r="N90" s="33"/>
      <c r="O90" s="2"/>
      <c r="P90" s="2"/>
      <c r="Q90" s="2"/>
      <c r="R90" s="2">
        <f>R89*70</f>
        <v>315</v>
      </c>
      <c r="S90" s="2">
        <f>S89/100*70</f>
        <v>14</v>
      </c>
      <c r="T90" s="2">
        <f>T89/100*70</f>
        <v>28</v>
      </c>
      <c r="U90" s="2"/>
    </row>
    <row r="91" spans="1:29" x14ac:dyDescent="0.25">
      <c r="A91" s="133" t="s">
        <v>75</v>
      </c>
      <c r="B91" s="134"/>
      <c r="C91" s="134"/>
      <c r="D91" s="134"/>
      <c r="E91" s="134"/>
      <c r="F91" s="134"/>
      <c r="G91" s="134"/>
      <c r="H91" s="134"/>
      <c r="I91" s="134"/>
      <c r="J91" s="134"/>
      <c r="K91" s="134"/>
      <c r="L91" s="134"/>
      <c r="M91" s="134"/>
      <c r="N91" s="134"/>
      <c r="O91" s="134"/>
      <c r="P91" s="134"/>
      <c r="Q91" s="134"/>
      <c r="R91" s="134"/>
      <c r="S91" s="134"/>
      <c r="T91" s="134"/>
      <c r="U91" s="134"/>
      <c r="V91" s="134"/>
      <c r="W91" s="134"/>
      <c r="X91" s="134"/>
      <c r="Y91" s="134"/>
      <c r="Z91" s="134"/>
      <c r="AA91" s="134"/>
      <c r="AB91" s="135"/>
    </row>
    <row r="92" spans="1:29" x14ac:dyDescent="0.25">
      <c r="A92" s="125" t="s">
        <v>76</v>
      </c>
      <c r="B92" s="126"/>
      <c r="C92" s="126"/>
      <c r="D92" s="126"/>
      <c r="E92" s="126"/>
      <c r="F92" s="126"/>
      <c r="G92" s="127"/>
      <c r="H92" s="125" t="s">
        <v>77</v>
      </c>
      <c r="I92" s="126"/>
      <c r="J92" s="126"/>
      <c r="K92" s="126"/>
      <c r="L92" s="126"/>
      <c r="M92" s="126"/>
      <c r="N92" s="127"/>
      <c r="O92" s="128" t="s">
        <v>73</v>
      </c>
      <c r="P92" s="128"/>
      <c r="Q92" s="128"/>
      <c r="R92" s="128"/>
      <c r="S92" s="128"/>
      <c r="T92" s="128"/>
      <c r="U92" s="129"/>
      <c r="V92" s="130" t="s">
        <v>74</v>
      </c>
      <c r="W92" s="131"/>
      <c r="X92" s="131"/>
      <c r="Y92" s="131"/>
      <c r="Z92" s="131"/>
      <c r="AA92" s="131"/>
      <c r="AB92" s="132"/>
    </row>
    <row r="93" spans="1:29" x14ac:dyDescent="0.25">
      <c r="A93" s="11" t="s">
        <v>0</v>
      </c>
      <c r="B93" s="13" t="s">
        <v>1</v>
      </c>
      <c r="C93" s="13" t="s">
        <v>4</v>
      </c>
      <c r="D93" s="13" t="s">
        <v>3</v>
      </c>
      <c r="E93" s="13" t="s">
        <v>2</v>
      </c>
      <c r="F93" s="13" t="s">
        <v>5</v>
      </c>
      <c r="G93" s="13" t="s">
        <v>6</v>
      </c>
      <c r="H93" s="11" t="s">
        <v>0</v>
      </c>
      <c r="I93" s="12" t="s">
        <v>1</v>
      </c>
      <c r="J93" s="11" t="s">
        <v>4</v>
      </c>
      <c r="K93" s="12" t="s">
        <v>3</v>
      </c>
      <c r="L93" s="11" t="s">
        <v>2</v>
      </c>
      <c r="M93" s="13" t="s">
        <v>5</v>
      </c>
      <c r="N93" s="11" t="s">
        <v>6</v>
      </c>
      <c r="O93" s="11" t="s">
        <v>0</v>
      </c>
      <c r="P93" s="13" t="s">
        <v>1</v>
      </c>
      <c r="Q93" s="13" t="s">
        <v>4</v>
      </c>
      <c r="R93" s="13" t="s">
        <v>3</v>
      </c>
      <c r="S93" s="13" t="s">
        <v>2</v>
      </c>
      <c r="T93" s="13" t="s">
        <v>5</v>
      </c>
      <c r="U93" s="13" t="s">
        <v>6</v>
      </c>
      <c r="V93" s="11" t="s">
        <v>0</v>
      </c>
      <c r="W93" s="13" t="s">
        <v>1</v>
      </c>
      <c r="X93" s="13" t="s">
        <v>4</v>
      </c>
      <c r="Y93" s="13" t="s">
        <v>3</v>
      </c>
      <c r="Z93" s="13" t="s">
        <v>2</v>
      </c>
      <c r="AA93" s="13" t="s">
        <v>5</v>
      </c>
      <c r="AB93" s="13" t="s">
        <v>6</v>
      </c>
    </row>
    <row r="94" spans="1:29" x14ac:dyDescent="0.25">
      <c r="A94" s="117" t="s">
        <v>119</v>
      </c>
      <c r="B94" s="5"/>
      <c r="C94" s="5"/>
      <c r="D94" s="5"/>
      <c r="E94" s="5"/>
      <c r="F94" s="5"/>
      <c r="G94" s="5"/>
      <c r="H94" s="115" t="s">
        <v>130</v>
      </c>
      <c r="I94" s="15">
        <v>50</v>
      </c>
      <c r="J94" s="7">
        <f>I94*7</f>
        <v>350</v>
      </c>
      <c r="K94" s="31">
        <v>192</v>
      </c>
      <c r="L94" s="7"/>
      <c r="M94" s="15"/>
      <c r="N94" s="7"/>
      <c r="O94" s="117" t="s">
        <v>132</v>
      </c>
      <c r="P94" s="5">
        <v>70</v>
      </c>
      <c r="Q94" s="5">
        <f>P94*7</f>
        <v>490</v>
      </c>
      <c r="R94" s="5">
        <v>222.6</v>
      </c>
      <c r="S94" s="5">
        <v>7.68</v>
      </c>
      <c r="T94" s="5">
        <v>0.96</v>
      </c>
      <c r="U94" s="5">
        <v>44.82</v>
      </c>
      <c r="V94" s="111" t="s">
        <v>133</v>
      </c>
      <c r="W94" s="16">
        <v>10</v>
      </c>
      <c r="X94" s="16">
        <f>W94*7</f>
        <v>70</v>
      </c>
      <c r="Y94" s="32">
        <v>53.25</v>
      </c>
      <c r="Z94" s="32">
        <v>0.5</v>
      </c>
      <c r="AA94" s="32">
        <v>3.25</v>
      </c>
      <c r="AB94" s="32">
        <v>5.5</v>
      </c>
    </row>
    <row r="95" spans="1:29" x14ac:dyDescent="0.25">
      <c r="A95" s="115" t="s">
        <v>54</v>
      </c>
      <c r="B95" s="5">
        <v>60</v>
      </c>
      <c r="C95" s="5">
        <f>B95*7</f>
        <v>420</v>
      </c>
      <c r="D95" s="5">
        <v>151.5</v>
      </c>
      <c r="E95" s="5">
        <v>5.5</v>
      </c>
      <c r="F95" s="5">
        <v>3.05</v>
      </c>
      <c r="G95" s="5">
        <v>24.85</v>
      </c>
      <c r="H95" s="117" t="s">
        <v>12</v>
      </c>
      <c r="I95" s="15">
        <v>50</v>
      </c>
      <c r="J95" s="7">
        <f t="shared" ref="J95:J102" si="53">I95*7</f>
        <v>350</v>
      </c>
      <c r="K95" s="47">
        <v>154</v>
      </c>
      <c r="L95" s="47">
        <v>5.65</v>
      </c>
      <c r="M95" s="47">
        <v>1</v>
      </c>
      <c r="N95" s="47">
        <v>30</v>
      </c>
      <c r="O95" s="117" t="s">
        <v>19</v>
      </c>
      <c r="P95" s="5">
        <v>60</v>
      </c>
      <c r="Q95" s="14">
        <f t="shared" ref="Q95:Q101" si="54">P95*7</f>
        <v>420</v>
      </c>
      <c r="R95" s="84">
        <v>150</v>
      </c>
      <c r="S95" s="84">
        <v>9.2799999999999994</v>
      </c>
      <c r="T95" s="84">
        <v>9.7200000000000006</v>
      </c>
      <c r="U95" s="84">
        <v>0</v>
      </c>
      <c r="V95" s="112" t="s">
        <v>124</v>
      </c>
      <c r="W95" s="16">
        <v>20</v>
      </c>
      <c r="X95" s="16">
        <f t="shared" ref="X95:X102" si="55">W95*7</f>
        <v>140</v>
      </c>
      <c r="Y95" s="16">
        <v>131.19999999999999</v>
      </c>
      <c r="Z95" s="16">
        <v>2.8639999999999999</v>
      </c>
      <c r="AA95" s="16">
        <v>13.286</v>
      </c>
      <c r="AB95" s="16">
        <v>0.95399999999999996</v>
      </c>
    </row>
    <row r="96" spans="1:29" x14ac:dyDescent="0.25">
      <c r="A96" s="117" t="s">
        <v>22</v>
      </c>
      <c r="B96" s="5">
        <v>10</v>
      </c>
      <c r="C96" s="14">
        <f t="shared" ref="C96:C102" si="56">B96*7</f>
        <v>70</v>
      </c>
      <c r="D96" s="5">
        <v>65.7</v>
      </c>
      <c r="E96" s="5">
        <v>1.78</v>
      </c>
      <c r="F96" s="5">
        <v>7.26</v>
      </c>
      <c r="G96" s="5">
        <v>0.43</v>
      </c>
      <c r="H96" s="117" t="s">
        <v>113</v>
      </c>
      <c r="I96" s="15"/>
      <c r="J96" s="7">
        <f t="shared" si="53"/>
        <v>0</v>
      </c>
      <c r="K96" s="15"/>
      <c r="L96" s="7"/>
      <c r="M96" s="15"/>
      <c r="N96" s="7"/>
      <c r="O96" s="117" t="s">
        <v>42</v>
      </c>
      <c r="P96" s="5">
        <v>10</v>
      </c>
      <c r="Q96" s="14">
        <f t="shared" si="54"/>
        <v>70</v>
      </c>
      <c r="R96" s="32">
        <v>88.7</v>
      </c>
      <c r="S96" s="32">
        <v>0.03</v>
      </c>
      <c r="T96" s="32">
        <v>9.8000000000000007</v>
      </c>
      <c r="U96" s="32">
        <v>0.06</v>
      </c>
      <c r="V96" s="113" t="s">
        <v>57</v>
      </c>
      <c r="W96" s="6">
        <v>30</v>
      </c>
      <c r="X96" s="42">
        <f t="shared" si="55"/>
        <v>210</v>
      </c>
      <c r="Y96" s="6">
        <v>131.1</v>
      </c>
      <c r="Z96" s="6">
        <v>1.8</v>
      </c>
      <c r="AA96" s="6">
        <v>4.2</v>
      </c>
      <c r="AB96" s="6">
        <v>21.3</v>
      </c>
    </row>
    <row r="97" spans="1:29" x14ac:dyDescent="0.25">
      <c r="A97" s="115" t="s">
        <v>31</v>
      </c>
      <c r="B97" s="5">
        <v>20</v>
      </c>
      <c r="C97" s="14">
        <f t="shared" si="56"/>
        <v>140</v>
      </c>
      <c r="D97" s="5">
        <v>48.56</v>
      </c>
      <c r="E97" s="5">
        <v>0.46</v>
      </c>
      <c r="F97" s="5">
        <v>0</v>
      </c>
      <c r="G97" s="5">
        <v>11.68</v>
      </c>
      <c r="H97" s="117" t="s">
        <v>110</v>
      </c>
      <c r="I97" s="15"/>
      <c r="J97" s="7">
        <f t="shared" si="53"/>
        <v>0</v>
      </c>
      <c r="K97" s="15"/>
      <c r="L97" s="7"/>
      <c r="M97" s="15"/>
      <c r="N97" s="7"/>
      <c r="O97" s="111" t="s">
        <v>17</v>
      </c>
      <c r="P97" s="5">
        <v>60</v>
      </c>
      <c r="Q97" s="14">
        <f t="shared" si="54"/>
        <v>420</v>
      </c>
      <c r="R97" s="50">
        <v>217.8</v>
      </c>
      <c r="S97" s="50">
        <v>10.44</v>
      </c>
      <c r="T97" s="50">
        <v>19.440000000000001</v>
      </c>
      <c r="U97" s="50">
        <v>0.24</v>
      </c>
      <c r="V97" s="113" t="s">
        <v>118</v>
      </c>
      <c r="W97" s="16">
        <v>15</v>
      </c>
      <c r="X97" s="16">
        <f t="shared" si="55"/>
        <v>105</v>
      </c>
      <c r="Y97" s="16">
        <v>60</v>
      </c>
      <c r="Z97" s="16">
        <v>0.36</v>
      </c>
      <c r="AA97" s="16">
        <v>1.65</v>
      </c>
      <c r="AB97" s="16">
        <v>10.86</v>
      </c>
    </row>
    <row r="98" spans="1:29" x14ac:dyDescent="0.25">
      <c r="A98" s="28"/>
      <c r="B98" s="5"/>
      <c r="C98" s="14">
        <f t="shared" si="56"/>
        <v>0</v>
      </c>
      <c r="D98" s="5"/>
      <c r="E98" s="5"/>
      <c r="F98" s="5"/>
      <c r="G98" s="5"/>
      <c r="H98" s="10"/>
      <c r="I98" s="82"/>
      <c r="J98" s="83">
        <f t="shared" si="53"/>
        <v>0</v>
      </c>
      <c r="K98" s="82"/>
      <c r="L98" s="83"/>
      <c r="M98" s="82"/>
      <c r="N98" s="83"/>
      <c r="O98" s="115" t="s">
        <v>13</v>
      </c>
      <c r="P98" s="5">
        <v>2</v>
      </c>
      <c r="Q98" s="14">
        <f t="shared" si="54"/>
        <v>14</v>
      </c>
      <c r="R98" s="32">
        <v>1.98</v>
      </c>
      <c r="S98" s="32">
        <v>0.4</v>
      </c>
      <c r="T98" s="32">
        <v>0.10199999999999999</v>
      </c>
      <c r="U98" s="32">
        <v>0.3</v>
      </c>
      <c r="V98" s="113" t="s">
        <v>13</v>
      </c>
      <c r="W98" s="97">
        <v>2</v>
      </c>
      <c r="X98" s="97">
        <f t="shared" si="55"/>
        <v>14</v>
      </c>
      <c r="Y98" s="97">
        <v>1.98</v>
      </c>
      <c r="Z98" s="97">
        <v>0.4</v>
      </c>
      <c r="AA98" s="97">
        <v>0.10199999999999999</v>
      </c>
      <c r="AB98" s="97">
        <v>0.3</v>
      </c>
    </row>
    <row r="99" spans="1:29" x14ac:dyDescent="0.25">
      <c r="A99" s="116" t="s">
        <v>112</v>
      </c>
      <c r="B99" s="5">
        <v>5</v>
      </c>
      <c r="C99" s="14">
        <f t="shared" si="56"/>
        <v>35</v>
      </c>
      <c r="D99" s="32">
        <v>19</v>
      </c>
      <c r="E99" s="32">
        <v>1.21</v>
      </c>
      <c r="F99" s="32">
        <v>0.88</v>
      </c>
      <c r="G99" s="32">
        <v>1.39</v>
      </c>
      <c r="H99" s="115" t="s">
        <v>38</v>
      </c>
      <c r="I99" s="15">
        <v>46.4</v>
      </c>
      <c r="J99" s="7">
        <f t="shared" si="53"/>
        <v>324.8</v>
      </c>
      <c r="K99" s="15">
        <v>27.8</v>
      </c>
      <c r="L99" s="7">
        <v>0.15</v>
      </c>
      <c r="M99" s="15">
        <v>0</v>
      </c>
      <c r="N99" s="7">
        <v>7.25</v>
      </c>
      <c r="O99" s="117" t="s">
        <v>14</v>
      </c>
      <c r="P99" s="5">
        <v>5</v>
      </c>
      <c r="Q99" s="14">
        <f t="shared" si="54"/>
        <v>35</v>
      </c>
      <c r="R99" s="31">
        <v>18.95</v>
      </c>
      <c r="S99" s="7">
        <v>0</v>
      </c>
      <c r="T99" s="31">
        <v>0</v>
      </c>
      <c r="U99" s="7">
        <v>5</v>
      </c>
      <c r="V99" s="113" t="s">
        <v>14</v>
      </c>
      <c r="W99" s="97">
        <v>5</v>
      </c>
      <c r="X99" s="97">
        <f t="shared" si="55"/>
        <v>35</v>
      </c>
      <c r="Y99" s="96">
        <v>18.95</v>
      </c>
      <c r="Z99" s="7">
        <v>0</v>
      </c>
      <c r="AA99" s="96">
        <v>0</v>
      </c>
      <c r="AB99" s="7">
        <v>5</v>
      </c>
    </row>
    <row r="100" spans="1:29" x14ac:dyDescent="0.25">
      <c r="A100" s="116" t="s">
        <v>14</v>
      </c>
      <c r="B100" s="5">
        <v>15</v>
      </c>
      <c r="C100" s="14">
        <f t="shared" si="56"/>
        <v>105</v>
      </c>
      <c r="D100" s="31">
        <f>18.95*3</f>
        <v>56.849999999999994</v>
      </c>
      <c r="E100" s="7">
        <v>0</v>
      </c>
      <c r="F100" s="31">
        <v>0</v>
      </c>
      <c r="G100" s="7">
        <v>5</v>
      </c>
      <c r="H100" s="117" t="s">
        <v>14</v>
      </c>
      <c r="I100" s="15">
        <v>20</v>
      </c>
      <c r="J100" s="7">
        <f t="shared" si="53"/>
        <v>140</v>
      </c>
      <c r="K100" s="41">
        <v>79.8</v>
      </c>
      <c r="L100" s="7">
        <v>0</v>
      </c>
      <c r="M100" s="41">
        <v>0</v>
      </c>
      <c r="N100" s="7">
        <v>19.96</v>
      </c>
      <c r="O100" s="117" t="s">
        <v>18</v>
      </c>
      <c r="P100" s="98">
        <v>20</v>
      </c>
      <c r="Q100" s="98">
        <f t="shared" si="54"/>
        <v>140</v>
      </c>
      <c r="R100" s="98">
        <v>50</v>
      </c>
      <c r="S100" s="98"/>
      <c r="T100" s="98"/>
      <c r="U100" s="98"/>
      <c r="V100" s="113" t="s">
        <v>18</v>
      </c>
      <c r="W100" s="97">
        <v>20</v>
      </c>
      <c r="X100" s="97">
        <f t="shared" si="55"/>
        <v>140</v>
      </c>
      <c r="Y100" s="97">
        <v>50</v>
      </c>
      <c r="Z100" s="97"/>
      <c r="AA100" s="97"/>
      <c r="AB100" s="97"/>
    </row>
    <row r="101" spans="1:29" x14ac:dyDescent="0.25">
      <c r="A101" s="117" t="s">
        <v>41</v>
      </c>
      <c r="B101" s="5">
        <v>15</v>
      </c>
      <c r="C101" s="14">
        <f t="shared" si="56"/>
        <v>105</v>
      </c>
      <c r="D101" s="32">
        <v>71.849999999999994</v>
      </c>
      <c r="E101" s="43">
        <v>4.05</v>
      </c>
      <c r="F101" s="32">
        <v>3.6</v>
      </c>
      <c r="G101" s="32">
        <v>5.81</v>
      </c>
      <c r="H101" s="116" t="s">
        <v>131</v>
      </c>
      <c r="I101" s="15">
        <v>30</v>
      </c>
      <c r="J101" s="7">
        <f t="shared" si="53"/>
        <v>210</v>
      </c>
      <c r="K101" s="6">
        <v>158.91</v>
      </c>
      <c r="L101" s="6">
        <v>3.48</v>
      </c>
      <c r="M101" s="6">
        <v>8.91</v>
      </c>
      <c r="N101" s="6">
        <v>16.2</v>
      </c>
      <c r="O101" s="115" t="s">
        <v>184</v>
      </c>
      <c r="P101" s="98">
        <v>30</v>
      </c>
      <c r="Q101" s="98">
        <f t="shared" si="54"/>
        <v>210</v>
      </c>
      <c r="R101" s="98">
        <v>182.4</v>
      </c>
      <c r="S101" s="98">
        <v>2.97</v>
      </c>
      <c r="T101" s="98">
        <v>18.96</v>
      </c>
      <c r="U101" s="98">
        <v>0</v>
      </c>
      <c r="V101" s="113" t="s">
        <v>247</v>
      </c>
      <c r="W101" s="16">
        <v>30</v>
      </c>
      <c r="X101" s="16">
        <f t="shared" si="55"/>
        <v>210</v>
      </c>
      <c r="Y101" s="16">
        <v>83.1</v>
      </c>
      <c r="Z101" s="16"/>
      <c r="AA101" s="16"/>
      <c r="AB101" s="16"/>
      <c r="AC101">
        <f>SUM(C100,J100,Q99)</f>
        <v>280</v>
      </c>
    </row>
    <row r="102" spans="1:29" x14ac:dyDescent="0.25">
      <c r="A102" s="117" t="s">
        <v>39</v>
      </c>
      <c r="B102" s="6">
        <v>30</v>
      </c>
      <c r="C102" s="14">
        <f t="shared" si="56"/>
        <v>210</v>
      </c>
      <c r="D102" s="31">
        <v>92.91</v>
      </c>
      <c r="E102" s="7">
        <v>3.12</v>
      </c>
      <c r="F102" s="31">
        <v>0.39</v>
      </c>
      <c r="G102" s="7">
        <v>19.23</v>
      </c>
      <c r="H102" s="10"/>
      <c r="I102" s="3"/>
      <c r="J102" s="7">
        <f t="shared" si="53"/>
        <v>0</v>
      </c>
      <c r="K102" s="4"/>
      <c r="L102" s="8"/>
      <c r="M102" s="4"/>
      <c r="N102" s="8"/>
      <c r="O102" s="28"/>
      <c r="P102" s="6"/>
      <c r="Q102" s="14"/>
      <c r="R102" s="81"/>
      <c r="S102" s="81"/>
      <c r="T102" s="81"/>
      <c r="U102" s="81"/>
      <c r="V102" s="29"/>
      <c r="W102" s="17"/>
      <c r="X102" s="16">
        <f t="shared" si="55"/>
        <v>0</v>
      </c>
      <c r="Y102" s="22"/>
      <c r="Z102" s="17"/>
      <c r="AA102" s="17"/>
      <c r="AB102" s="17"/>
    </row>
    <row r="103" spans="1:29" x14ac:dyDescent="0.25">
      <c r="A103" s="25" t="s">
        <v>25</v>
      </c>
      <c r="B103" s="23">
        <f>SUM(B95:B102)</f>
        <v>155</v>
      </c>
      <c r="C103" s="23">
        <f t="shared" ref="C103:G103" si="57">SUM(C95:C102)</f>
        <v>1085</v>
      </c>
      <c r="D103" s="23">
        <f t="shared" si="57"/>
        <v>506.37</v>
      </c>
      <c r="E103" s="23">
        <f t="shared" si="57"/>
        <v>16.12</v>
      </c>
      <c r="F103" s="23">
        <f t="shared" si="57"/>
        <v>15.18</v>
      </c>
      <c r="G103" s="23">
        <f t="shared" si="57"/>
        <v>68.39</v>
      </c>
      <c r="H103" s="25" t="s">
        <v>25</v>
      </c>
      <c r="I103" s="23">
        <f>SUM(I94:I101)</f>
        <v>196.4</v>
      </c>
      <c r="J103" s="23">
        <f t="shared" ref="J103:N103" si="58">SUM(J94:J101)</f>
        <v>1374.8</v>
      </c>
      <c r="K103" s="23">
        <f t="shared" si="58"/>
        <v>612.51</v>
      </c>
      <c r="L103" s="23">
        <f t="shared" si="58"/>
        <v>9.2800000000000011</v>
      </c>
      <c r="M103" s="23">
        <f t="shared" si="58"/>
        <v>9.91</v>
      </c>
      <c r="N103" s="23">
        <f t="shared" si="58"/>
        <v>73.41</v>
      </c>
      <c r="O103" s="26" t="s">
        <v>25</v>
      </c>
      <c r="P103" s="24">
        <f>SUM(P94:P102)</f>
        <v>257</v>
      </c>
      <c r="Q103" s="24">
        <f t="shared" ref="Q103:U103" si="59">SUM(Q94:Q102)</f>
        <v>1799</v>
      </c>
      <c r="R103" s="24">
        <f t="shared" si="59"/>
        <v>932.43000000000006</v>
      </c>
      <c r="S103" s="24">
        <f t="shared" si="59"/>
        <v>30.799999999999997</v>
      </c>
      <c r="T103" s="24">
        <f t="shared" si="59"/>
        <v>58.981999999999999</v>
      </c>
      <c r="U103" s="24">
        <f t="shared" si="59"/>
        <v>50.42</v>
      </c>
      <c r="V103" s="27" t="s">
        <v>25</v>
      </c>
      <c r="W103" s="21">
        <f>SUM(W94:W102)</f>
        <v>132</v>
      </c>
      <c r="X103" s="21">
        <f t="shared" ref="X103:AB103" si="60">SUM(X94:X102)</f>
        <v>924</v>
      </c>
      <c r="Y103" s="21">
        <f t="shared" si="60"/>
        <v>529.57999999999993</v>
      </c>
      <c r="Z103" s="21">
        <f t="shared" si="60"/>
        <v>5.9240000000000004</v>
      </c>
      <c r="AA103" s="21">
        <f t="shared" si="60"/>
        <v>22.488</v>
      </c>
      <c r="AB103" s="21">
        <f t="shared" si="60"/>
        <v>43.914000000000001</v>
      </c>
    </row>
    <row r="104" spans="1:29" x14ac:dyDescent="0.25">
      <c r="A104" s="2"/>
      <c r="B104" s="2"/>
      <c r="C104" s="2"/>
      <c r="D104" s="2"/>
      <c r="E104" s="2"/>
      <c r="F104" s="2"/>
      <c r="G104" s="2"/>
      <c r="H104" s="33" t="s">
        <v>149</v>
      </c>
      <c r="I104" s="33">
        <f>SUM(I103,B103,P103,W104,W103,W104)</f>
        <v>740.4</v>
      </c>
      <c r="J104" s="33">
        <f t="shared" ref="J104:N104" si="61">SUM(J103,C103,Q103,X104,X103,X104)</f>
        <v>5182.8</v>
      </c>
      <c r="K104" s="33">
        <f t="shared" si="61"/>
        <v>2580.8900000000003</v>
      </c>
      <c r="L104" s="33">
        <f t="shared" si="61"/>
        <v>62.124000000000002</v>
      </c>
      <c r="M104" s="33">
        <f t="shared" si="61"/>
        <v>106.56</v>
      </c>
      <c r="N104" s="33">
        <f t="shared" si="61"/>
        <v>236.13400000000001</v>
      </c>
      <c r="O104" s="2"/>
      <c r="P104" s="2"/>
      <c r="Q104" s="2"/>
      <c r="R104" s="2"/>
      <c r="S104" s="2"/>
      <c r="T104" s="2"/>
      <c r="U104" s="2"/>
    </row>
    <row r="105" spans="1:29" x14ac:dyDescent="0.25">
      <c r="A105" s="2"/>
      <c r="B105" s="2"/>
      <c r="C105" s="2"/>
      <c r="D105" s="2"/>
      <c r="E105" s="2"/>
      <c r="F105" s="2"/>
      <c r="G105" s="2"/>
      <c r="H105" s="33"/>
      <c r="I105" s="33"/>
      <c r="J105" s="33"/>
      <c r="K105" s="33"/>
      <c r="L105" s="33"/>
      <c r="M105" s="33"/>
      <c r="N105" s="33"/>
      <c r="O105" s="2"/>
      <c r="P105" s="2"/>
      <c r="Q105" s="2"/>
      <c r="R105" s="2"/>
      <c r="S105" s="2"/>
      <c r="T105" s="2"/>
      <c r="U105" s="2"/>
    </row>
    <row r="106" spans="1:29" x14ac:dyDescent="0.25">
      <c r="A106" s="133" t="s">
        <v>81</v>
      </c>
      <c r="B106" s="134"/>
      <c r="C106" s="134"/>
      <c r="D106" s="134"/>
      <c r="E106" s="134"/>
      <c r="F106" s="134"/>
      <c r="G106" s="134"/>
      <c r="H106" s="134"/>
      <c r="I106" s="134"/>
      <c r="J106" s="134"/>
      <c r="K106" s="134"/>
      <c r="L106" s="134"/>
      <c r="M106" s="134"/>
      <c r="N106" s="134"/>
      <c r="O106" s="134"/>
      <c r="P106" s="134"/>
      <c r="Q106" s="134"/>
      <c r="R106" s="134"/>
      <c r="S106" s="134"/>
      <c r="T106" s="134"/>
      <c r="U106" s="134"/>
      <c r="V106" s="134"/>
      <c r="W106" s="134"/>
      <c r="X106" s="134"/>
      <c r="Y106" s="134"/>
      <c r="Z106" s="134"/>
      <c r="AA106" s="134"/>
      <c r="AB106" s="135"/>
    </row>
    <row r="107" spans="1:29" x14ac:dyDescent="0.25">
      <c r="A107" s="125" t="s">
        <v>78</v>
      </c>
      <c r="B107" s="126"/>
      <c r="C107" s="126"/>
      <c r="D107" s="126"/>
      <c r="E107" s="126"/>
      <c r="F107" s="126"/>
      <c r="G107" s="127"/>
      <c r="H107" s="125" t="s">
        <v>79</v>
      </c>
      <c r="I107" s="126"/>
      <c r="J107" s="126"/>
      <c r="K107" s="126"/>
      <c r="L107" s="126"/>
      <c r="M107" s="126"/>
      <c r="N107" s="127"/>
      <c r="O107" s="128" t="s">
        <v>80</v>
      </c>
      <c r="P107" s="128"/>
      <c r="Q107" s="128"/>
      <c r="R107" s="128"/>
      <c r="S107" s="128"/>
      <c r="T107" s="128"/>
      <c r="U107" s="129"/>
      <c r="V107" s="130" t="s">
        <v>82</v>
      </c>
      <c r="W107" s="131"/>
      <c r="X107" s="131"/>
      <c r="Y107" s="131"/>
      <c r="Z107" s="131"/>
      <c r="AA107" s="131"/>
      <c r="AB107" s="132"/>
    </row>
    <row r="108" spans="1:29" x14ac:dyDescent="0.25">
      <c r="A108" s="11" t="s">
        <v>0</v>
      </c>
      <c r="B108" s="13" t="s">
        <v>1</v>
      </c>
      <c r="C108" s="13" t="s">
        <v>4</v>
      </c>
      <c r="D108" s="13" t="s">
        <v>3</v>
      </c>
      <c r="E108" s="13" t="s">
        <v>2</v>
      </c>
      <c r="F108" s="13" t="s">
        <v>5</v>
      </c>
      <c r="G108" s="13" t="s">
        <v>6</v>
      </c>
      <c r="H108" s="11" t="s">
        <v>0</v>
      </c>
      <c r="I108" s="12" t="s">
        <v>1</v>
      </c>
      <c r="J108" s="11" t="s">
        <v>4</v>
      </c>
      <c r="K108" s="12" t="s">
        <v>3</v>
      </c>
      <c r="L108" s="11" t="s">
        <v>2</v>
      </c>
      <c r="M108" s="13" t="s">
        <v>5</v>
      </c>
      <c r="N108" s="11" t="s">
        <v>6</v>
      </c>
      <c r="O108" s="11" t="s">
        <v>0</v>
      </c>
      <c r="P108" s="13" t="s">
        <v>1</v>
      </c>
      <c r="Q108" s="13" t="s">
        <v>4</v>
      </c>
      <c r="R108" s="13" t="s">
        <v>3</v>
      </c>
      <c r="S108" s="13" t="s">
        <v>2</v>
      </c>
      <c r="T108" s="13" t="s">
        <v>5</v>
      </c>
      <c r="U108" s="13" t="s">
        <v>6</v>
      </c>
      <c r="V108" s="11" t="s">
        <v>0</v>
      </c>
      <c r="W108" s="13" t="s">
        <v>1</v>
      </c>
      <c r="X108" s="13" t="s">
        <v>4</v>
      </c>
      <c r="Y108" s="13" t="s">
        <v>3</v>
      </c>
      <c r="Z108" s="13" t="s">
        <v>2</v>
      </c>
      <c r="AA108" s="13" t="s">
        <v>5</v>
      </c>
      <c r="AB108" s="13" t="s">
        <v>6</v>
      </c>
    </row>
    <row r="109" spans="1:29" x14ac:dyDescent="0.25">
      <c r="A109" s="117" t="s">
        <v>16</v>
      </c>
      <c r="B109" s="5">
        <v>70</v>
      </c>
      <c r="C109" s="5">
        <f>B109*7</f>
        <v>490</v>
      </c>
      <c r="D109" s="32">
        <v>234</v>
      </c>
      <c r="E109" s="32">
        <v>7.56</v>
      </c>
      <c r="F109" s="32">
        <v>1.98</v>
      </c>
      <c r="G109" s="32">
        <v>37.26</v>
      </c>
      <c r="H109" s="115" t="s">
        <v>263</v>
      </c>
      <c r="I109" s="15">
        <v>50</v>
      </c>
      <c r="J109" s="7">
        <f>I109*7</f>
        <v>350</v>
      </c>
      <c r="K109" s="31">
        <v>200</v>
      </c>
      <c r="L109" s="7"/>
      <c r="M109" s="15"/>
      <c r="N109" s="7"/>
      <c r="O109" s="117" t="s">
        <v>141</v>
      </c>
      <c r="P109" s="5">
        <v>70</v>
      </c>
      <c r="Q109" s="5">
        <f>P109*7</f>
        <v>490</v>
      </c>
      <c r="R109" s="5">
        <v>250</v>
      </c>
      <c r="S109" s="5"/>
      <c r="T109" s="5"/>
      <c r="U109" s="5"/>
      <c r="V109" s="111" t="s">
        <v>43</v>
      </c>
      <c r="W109" s="16">
        <v>10</v>
      </c>
      <c r="X109" s="16">
        <f>W109*7</f>
        <v>70</v>
      </c>
      <c r="Y109" s="80">
        <v>22.7</v>
      </c>
      <c r="Z109" s="80">
        <v>0.3</v>
      </c>
      <c r="AA109" s="80">
        <v>0</v>
      </c>
      <c r="AB109" s="80">
        <v>5.45</v>
      </c>
    </row>
    <row r="110" spans="1:29" x14ac:dyDescent="0.25">
      <c r="A110" s="115" t="s">
        <v>134</v>
      </c>
      <c r="B110" s="5">
        <v>70</v>
      </c>
      <c r="C110" s="14">
        <f t="shared" ref="C110:C117" si="62">B110*7</f>
        <v>490</v>
      </c>
      <c r="D110" s="32">
        <v>315</v>
      </c>
      <c r="E110" s="32">
        <v>14</v>
      </c>
      <c r="F110" s="32">
        <v>28</v>
      </c>
      <c r="G110" s="32">
        <v>0</v>
      </c>
      <c r="H110" s="117" t="s">
        <v>12</v>
      </c>
      <c r="I110" s="15">
        <v>50</v>
      </c>
      <c r="J110" s="7">
        <f t="shared" ref="J110:J117" si="63">I110*7</f>
        <v>350</v>
      </c>
      <c r="K110" s="47">
        <v>154</v>
      </c>
      <c r="L110" s="47">
        <v>5.65</v>
      </c>
      <c r="M110" s="47">
        <v>1</v>
      </c>
      <c r="N110" s="47">
        <v>30</v>
      </c>
      <c r="O110" s="117" t="s">
        <v>235</v>
      </c>
      <c r="P110" s="5">
        <v>60</v>
      </c>
      <c r="Q110" s="14"/>
      <c r="R110" s="5">
        <f>47*6</f>
        <v>282</v>
      </c>
      <c r="S110" s="5"/>
      <c r="T110" s="5"/>
      <c r="U110" s="5"/>
      <c r="V110" s="112" t="s">
        <v>23</v>
      </c>
      <c r="W110" s="16">
        <v>15</v>
      </c>
      <c r="X110" s="16">
        <f t="shared" ref="X110:X117" si="64">W110*7</f>
        <v>105</v>
      </c>
      <c r="Y110" s="16">
        <v>97.35</v>
      </c>
      <c r="Z110" s="16">
        <v>2.79</v>
      </c>
      <c r="AA110" s="16">
        <v>8.66</v>
      </c>
      <c r="AB110" s="16">
        <v>2.04</v>
      </c>
    </row>
    <row r="111" spans="1:29" x14ac:dyDescent="0.25">
      <c r="A111" s="117" t="s">
        <v>110</v>
      </c>
      <c r="B111" s="5"/>
      <c r="C111" s="14">
        <f t="shared" si="62"/>
        <v>0</v>
      </c>
      <c r="D111" s="5"/>
      <c r="E111" s="5"/>
      <c r="F111" s="5"/>
      <c r="G111" s="5"/>
      <c r="H111" s="117" t="s">
        <v>110</v>
      </c>
      <c r="I111" s="15"/>
      <c r="J111" s="7">
        <f t="shared" si="63"/>
        <v>0</v>
      </c>
      <c r="K111" s="15"/>
      <c r="L111" s="7"/>
      <c r="M111" s="15"/>
      <c r="N111" s="7"/>
      <c r="O111" s="28"/>
      <c r="R111" s="5"/>
      <c r="S111" s="5"/>
      <c r="T111" s="5"/>
      <c r="U111" s="5"/>
      <c r="V111" s="113" t="s">
        <v>32</v>
      </c>
      <c r="W111" s="16">
        <v>10</v>
      </c>
      <c r="X111" s="16">
        <f>W111*7</f>
        <v>70</v>
      </c>
      <c r="Y111" s="16">
        <v>61.1</v>
      </c>
      <c r="Z111" s="16">
        <v>2.0499999999999998</v>
      </c>
      <c r="AA111" s="16">
        <v>5.09</v>
      </c>
      <c r="AB111" s="16">
        <v>1.88</v>
      </c>
    </row>
    <row r="112" spans="1:29" x14ac:dyDescent="0.25">
      <c r="A112" s="115" t="s">
        <v>113</v>
      </c>
      <c r="B112" s="5"/>
      <c r="C112" s="14">
        <f t="shared" si="62"/>
        <v>0</v>
      </c>
      <c r="D112" s="5"/>
      <c r="E112" s="5"/>
      <c r="F112" s="5"/>
      <c r="G112" s="5"/>
      <c r="H112" s="117" t="s">
        <v>113</v>
      </c>
      <c r="I112" s="15"/>
      <c r="J112" s="7">
        <f t="shared" si="63"/>
        <v>0</v>
      </c>
      <c r="K112" s="15"/>
      <c r="L112" s="7"/>
      <c r="M112" s="15"/>
      <c r="N112" s="7"/>
      <c r="O112" s="111" t="s">
        <v>18</v>
      </c>
      <c r="P112" s="97">
        <v>20</v>
      </c>
      <c r="Q112" s="97">
        <f t="shared" ref="Q112:Q117" si="65">P112*7</f>
        <v>140</v>
      </c>
      <c r="R112" s="97">
        <v>50</v>
      </c>
      <c r="S112" s="97"/>
      <c r="T112" s="97"/>
      <c r="U112" s="97"/>
      <c r="V112" s="113" t="s">
        <v>117</v>
      </c>
      <c r="W112" s="16">
        <v>15</v>
      </c>
      <c r="X112" s="16">
        <f t="shared" si="64"/>
        <v>105</v>
      </c>
      <c r="Y112" s="32">
        <v>43.8</v>
      </c>
      <c r="Z112" s="32">
        <v>0.23</v>
      </c>
      <c r="AA112" s="32">
        <v>0</v>
      </c>
      <c r="AB112" s="32">
        <v>10.95</v>
      </c>
    </row>
    <row r="113" spans="1:29" x14ac:dyDescent="0.25">
      <c r="A113" s="117" t="s">
        <v>135</v>
      </c>
      <c r="B113" s="5">
        <v>10</v>
      </c>
      <c r="C113" s="14">
        <f t="shared" si="62"/>
        <v>70</v>
      </c>
      <c r="D113" s="32">
        <v>88.7</v>
      </c>
      <c r="E113" s="32">
        <v>0.03</v>
      </c>
      <c r="F113" s="32">
        <v>9.8000000000000007</v>
      </c>
      <c r="G113" s="32">
        <v>0.06</v>
      </c>
      <c r="H113" s="10"/>
      <c r="I113" s="15"/>
      <c r="J113" s="7">
        <f t="shared" si="63"/>
        <v>0</v>
      </c>
      <c r="K113" s="15"/>
      <c r="L113" s="7"/>
      <c r="M113" s="15"/>
      <c r="N113" s="7"/>
      <c r="O113" s="115" t="s">
        <v>184</v>
      </c>
      <c r="P113" s="97">
        <v>50</v>
      </c>
      <c r="Q113" s="97">
        <f t="shared" si="65"/>
        <v>350</v>
      </c>
      <c r="R113" s="97">
        <v>300</v>
      </c>
      <c r="S113" s="97">
        <v>2.97</v>
      </c>
      <c r="T113" s="97">
        <v>18.96</v>
      </c>
      <c r="U113" s="97">
        <v>0</v>
      </c>
      <c r="V113" s="113" t="s">
        <v>194</v>
      </c>
      <c r="W113" s="103">
        <v>20</v>
      </c>
      <c r="X113" s="80">
        <f t="shared" si="64"/>
        <v>140</v>
      </c>
      <c r="Y113" s="80">
        <v>40.79</v>
      </c>
      <c r="Z113" s="80">
        <v>0.33</v>
      </c>
      <c r="AA113" s="80">
        <v>0.75</v>
      </c>
      <c r="AB113" s="80">
        <v>8.18</v>
      </c>
    </row>
    <row r="114" spans="1:29" x14ac:dyDescent="0.25">
      <c r="A114" s="116" t="s">
        <v>188</v>
      </c>
      <c r="B114" s="5">
        <v>30</v>
      </c>
      <c r="C114" s="14">
        <f t="shared" si="62"/>
        <v>210</v>
      </c>
      <c r="D114" s="5">
        <v>131.1</v>
      </c>
      <c r="E114" s="5"/>
      <c r="F114" s="5"/>
      <c r="G114" s="5"/>
      <c r="H114" s="9"/>
      <c r="I114" s="15"/>
      <c r="J114" s="7">
        <f t="shared" si="63"/>
        <v>0</v>
      </c>
      <c r="K114" s="15"/>
      <c r="L114" s="7"/>
      <c r="M114" s="15"/>
      <c r="N114" s="7"/>
      <c r="O114" s="117" t="s">
        <v>222</v>
      </c>
      <c r="P114" s="5">
        <v>10</v>
      </c>
      <c r="Q114" s="14">
        <f t="shared" si="65"/>
        <v>70</v>
      </c>
      <c r="R114" s="81">
        <v>89.9</v>
      </c>
      <c r="S114" s="81">
        <v>0</v>
      </c>
      <c r="T114" s="81">
        <v>9.99</v>
      </c>
      <c r="U114" s="81">
        <v>0</v>
      </c>
      <c r="V114" s="18"/>
      <c r="W114" s="16"/>
      <c r="X114" s="16">
        <f t="shared" si="64"/>
        <v>0</v>
      </c>
      <c r="Y114" s="16"/>
      <c r="Z114" s="16"/>
      <c r="AA114" s="16"/>
      <c r="AB114" s="16"/>
    </row>
    <row r="115" spans="1:29" x14ac:dyDescent="0.25">
      <c r="A115" s="116" t="s">
        <v>13</v>
      </c>
      <c r="B115" s="5">
        <v>2</v>
      </c>
      <c r="C115" s="14">
        <f t="shared" si="62"/>
        <v>14</v>
      </c>
      <c r="D115" s="32">
        <v>1.98</v>
      </c>
      <c r="E115" s="32">
        <v>0.4</v>
      </c>
      <c r="F115" s="32">
        <v>0.10199999999999999</v>
      </c>
      <c r="G115" s="32">
        <v>0.3</v>
      </c>
      <c r="H115" s="117" t="s">
        <v>38</v>
      </c>
      <c r="I115" s="15">
        <v>46.4</v>
      </c>
      <c r="J115" s="7">
        <f t="shared" si="63"/>
        <v>324.8</v>
      </c>
      <c r="K115" s="41">
        <v>27.8</v>
      </c>
      <c r="L115" s="7">
        <v>0.15</v>
      </c>
      <c r="M115" s="41">
        <v>0</v>
      </c>
      <c r="N115" s="7">
        <v>7.25</v>
      </c>
      <c r="O115" s="117" t="s">
        <v>13</v>
      </c>
      <c r="P115" s="5">
        <v>2</v>
      </c>
      <c r="Q115" s="14">
        <f t="shared" si="65"/>
        <v>14</v>
      </c>
      <c r="R115" s="32">
        <v>1.98</v>
      </c>
      <c r="S115" s="32">
        <v>0.4</v>
      </c>
      <c r="T115" s="32">
        <v>0.10199999999999999</v>
      </c>
      <c r="U115" s="32">
        <v>0.3</v>
      </c>
      <c r="V115" s="18"/>
      <c r="W115" s="16"/>
      <c r="X115" s="16">
        <f t="shared" si="64"/>
        <v>0</v>
      </c>
      <c r="Y115" s="16"/>
      <c r="Z115" s="16"/>
      <c r="AA115" s="16"/>
      <c r="AB115" s="16"/>
    </row>
    <row r="116" spans="1:29" x14ac:dyDescent="0.25">
      <c r="A116" s="117" t="s">
        <v>14</v>
      </c>
      <c r="B116" s="5">
        <v>5</v>
      </c>
      <c r="C116" s="14">
        <f t="shared" si="62"/>
        <v>35</v>
      </c>
      <c r="D116" s="31">
        <v>18.95</v>
      </c>
      <c r="E116" s="7">
        <v>0</v>
      </c>
      <c r="F116" s="31">
        <v>0</v>
      </c>
      <c r="G116" s="7">
        <v>5</v>
      </c>
      <c r="H116" s="116" t="s">
        <v>14</v>
      </c>
      <c r="I116" s="15">
        <v>20</v>
      </c>
      <c r="J116" s="7">
        <f t="shared" si="63"/>
        <v>140</v>
      </c>
      <c r="K116" s="41">
        <v>79.8</v>
      </c>
      <c r="L116" s="7">
        <v>0</v>
      </c>
      <c r="M116" s="41">
        <v>0</v>
      </c>
      <c r="N116" s="7">
        <v>19.96</v>
      </c>
      <c r="O116" s="115" t="s">
        <v>14</v>
      </c>
      <c r="P116" s="5">
        <v>5</v>
      </c>
      <c r="Q116" s="14">
        <f t="shared" si="65"/>
        <v>35</v>
      </c>
      <c r="R116" s="31">
        <v>18.95</v>
      </c>
      <c r="S116" s="7">
        <v>0</v>
      </c>
      <c r="T116" s="31">
        <v>0</v>
      </c>
      <c r="U116" s="7">
        <v>5</v>
      </c>
      <c r="V116" s="18"/>
      <c r="W116" s="16"/>
      <c r="X116" s="16">
        <f t="shared" si="64"/>
        <v>0</v>
      </c>
      <c r="Y116" s="16"/>
      <c r="Z116" s="16"/>
      <c r="AA116" s="16"/>
      <c r="AB116" s="16"/>
      <c r="AC116">
        <f>SUM(C116,J116,Q116)</f>
        <v>210</v>
      </c>
    </row>
    <row r="117" spans="1:29" x14ac:dyDescent="0.25">
      <c r="A117" s="117" t="s">
        <v>51</v>
      </c>
      <c r="B117" s="6">
        <v>30</v>
      </c>
      <c r="C117" s="42">
        <f t="shared" si="62"/>
        <v>210</v>
      </c>
      <c r="D117" s="2">
        <v>123.6</v>
      </c>
      <c r="E117" s="6"/>
      <c r="F117" s="6"/>
      <c r="G117" s="6"/>
      <c r="H117" s="116" t="s">
        <v>140</v>
      </c>
      <c r="I117" s="3">
        <v>30</v>
      </c>
      <c r="J117" s="7">
        <f t="shared" si="63"/>
        <v>210</v>
      </c>
      <c r="K117" s="4">
        <v>88.92</v>
      </c>
      <c r="L117" s="8">
        <v>0</v>
      </c>
      <c r="M117" s="4">
        <v>0.03</v>
      </c>
      <c r="N117" s="8">
        <v>23.64</v>
      </c>
      <c r="O117" s="28"/>
      <c r="P117" s="6"/>
      <c r="Q117" s="14">
        <f t="shared" si="65"/>
        <v>0</v>
      </c>
      <c r="R117" s="6"/>
      <c r="S117" s="6"/>
      <c r="T117" s="6"/>
      <c r="U117" s="6"/>
      <c r="V117" s="29"/>
      <c r="W117" s="17"/>
      <c r="X117" s="16">
        <f t="shared" si="64"/>
        <v>0</v>
      </c>
      <c r="Y117" s="22"/>
      <c r="Z117" s="17"/>
      <c r="AA117" s="17"/>
      <c r="AB117" s="17"/>
    </row>
    <row r="118" spans="1:29" x14ac:dyDescent="0.25">
      <c r="A118" s="25" t="s">
        <v>25</v>
      </c>
      <c r="B118" s="23">
        <f>SUM(B109:B117)</f>
        <v>217</v>
      </c>
      <c r="C118" s="23">
        <f t="shared" ref="C118:G118" si="66">SUM(C109:C117)</f>
        <v>1519</v>
      </c>
      <c r="D118" s="23">
        <f t="shared" si="66"/>
        <v>913.33000000000015</v>
      </c>
      <c r="E118" s="23">
        <f t="shared" si="66"/>
        <v>21.99</v>
      </c>
      <c r="F118" s="23">
        <f t="shared" si="66"/>
        <v>39.881999999999998</v>
      </c>
      <c r="G118" s="23">
        <f t="shared" si="66"/>
        <v>42.62</v>
      </c>
      <c r="H118" s="25" t="s">
        <v>25</v>
      </c>
      <c r="I118" s="23">
        <f>SUM(I109:I117)</f>
        <v>196.4</v>
      </c>
      <c r="J118" s="23">
        <f t="shared" ref="J118:N118" si="67">SUM(J109:J117)</f>
        <v>1374.8</v>
      </c>
      <c r="K118" s="23">
        <f t="shared" si="67"/>
        <v>550.52</v>
      </c>
      <c r="L118" s="23">
        <f t="shared" si="67"/>
        <v>5.8000000000000007</v>
      </c>
      <c r="M118" s="23">
        <f t="shared" si="67"/>
        <v>1.03</v>
      </c>
      <c r="N118" s="23">
        <f t="shared" si="67"/>
        <v>80.849999999999994</v>
      </c>
      <c r="O118" s="26" t="s">
        <v>25</v>
      </c>
      <c r="P118" s="24">
        <f>SUM(P109:P116)</f>
        <v>217</v>
      </c>
      <c r="Q118" s="24">
        <f t="shared" ref="Q118:U118" si="68">SUM(Q109:Q116)</f>
        <v>1099</v>
      </c>
      <c r="R118" s="24">
        <f t="shared" si="68"/>
        <v>992.83</v>
      </c>
      <c r="S118" s="24">
        <f t="shared" si="68"/>
        <v>3.37</v>
      </c>
      <c r="T118" s="24">
        <f t="shared" si="68"/>
        <v>29.052000000000003</v>
      </c>
      <c r="U118" s="24">
        <f t="shared" si="68"/>
        <v>5.3</v>
      </c>
      <c r="V118" s="27" t="s">
        <v>25</v>
      </c>
      <c r="W118" s="21">
        <f>SUM(W109:W113)</f>
        <v>70</v>
      </c>
      <c r="X118" s="21">
        <f t="shared" ref="X118:AB118" si="69">SUM(X109:X113)</f>
        <v>490</v>
      </c>
      <c r="Y118" s="21">
        <f t="shared" si="69"/>
        <v>265.74</v>
      </c>
      <c r="Z118" s="21">
        <f t="shared" si="69"/>
        <v>5.7</v>
      </c>
      <c r="AA118" s="21">
        <f t="shared" si="69"/>
        <v>14.5</v>
      </c>
      <c r="AB118" s="21">
        <f t="shared" si="69"/>
        <v>28.5</v>
      </c>
    </row>
    <row r="119" spans="1:29" x14ac:dyDescent="0.25">
      <c r="A119" s="2"/>
      <c r="B119" s="2"/>
      <c r="C119" s="2"/>
      <c r="D119" s="2"/>
      <c r="E119" s="2"/>
      <c r="F119" s="2"/>
      <c r="G119" s="2"/>
      <c r="H119" s="33" t="s">
        <v>149</v>
      </c>
      <c r="I119" s="33">
        <f>SUM(I118,B118,P118,W119,W118,W119)</f>
        <v>700.4</v>
      </c>
      <c r="J119" s="33">
        <f t="shared" ref="J119:N119" si="70">SUM(J118,C118,Q118,X119,X118,X119)</f>
        <v>4482.8</v>
      </c>
      <c r="K119" s="33">
        <f t="shared" si="70"/>
        <v>2722.42</v>
      </c>
      <c r="L119" s="33">
        <f t="shared" si="70"/>
        <v>36.86</v>
      </c>
      <c r="M119" s="33">
        <f t="shared" si="70"/>
        <v>84.463999999999999</v>
      </c>
      <c r="N119" s="33">
        <f t="shared" si="70"/>
        <v>157.27000000000001</v>
      </c>
      <c r="O119" s="2"/>
      <c r="P119" s="2"/>
      <c r="Q119" s="2"/>
      <c r="R119" s="2"/>
      <c r="S119" s="2"/>
      <c r="T119" s="2"/>
      <c r="U119" s="2"/>
    </row>
    <row r="120" spans="1:29" x14ac:dyDescent="0.25">
      <c r="A120" s="2"/>
      <c r="B120" s="2"/>
      <c r="C120" s="2"/>
      <c r="D120" s="2"/>
      <c r="E120" s="2"/>
      <c r="F120" s="2"/>
      <c r="G120" s="2"/>
      <c r="H120" s="33"/>
      <c r="I120" s="33"/>
      <c r="J120" s="33"/>
      <c r="K120" s="33"/>
      <c r="L120" s="33"/>
      <c r="M120" s="33"/>
      <c r="N120" s="33"/>
      <c r="O120" s="105" t="s">
        <v>249</v>
      </c>
      <c r="P120" s="99">
        <f>44*13*7</f>
        <v>4004</v>
      </c>
      <c r="Q120" s="99">
        <f>P120*7</f>
        <v>28028</v>
      </c>
      <c r="R120" s="2"/>
      <c r="S120" s="2"/>
      <c r="T120" s="2"/>
      <c r="U120" s="2"/>
    </row>
    <row r="121" spans="1:29" x14ac:dyDescent="0.25">
      <c r="A121" s="133" t="s">
        <v>85</v>
      </c>
      <c r="B121" s="134"/>
      <c r="C121" s="134"/>
      <c r="D121" s="134"/>
      <c r="E121" s="134"/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5"/>
    </row>
    <row r="122" spans="1:29" x14ac:dyDescent="0.25">
      <c r="A122" s="125" t="s">
        <v>83</v>
      </c>
      <c r="B122" s="126"/>
      <c r="C122" s="126"/>
      <c r="D122" s="126"/>
      <c r="E122" s="126"/>
      <c r="F122" s="126"/>
      <c r="G122" s="127"/>
      <c r="H122" s="125" t="s">
        <v>84</v>
      </c>
      <c r="I122" s="126"/>
      <c r="J122" s="126"/>
      <c r="K122" s="126"/>
      <c r="L122" s="126"/>
      <c r="M122" s="126"/>
      <c r="N122" s="127"/>
      <c r="O122" s="128" t="s">
        <v>86</v>
      </c>
      <c r="P122" s="128"/>
      <c r="Q122" s="128"/>
      <c r="R122" s="128"/>
      <c r="S122" s="128"/>
      <c r="T122" s="128"/>
      <c r="U122" s="129"/>
      <c r="V122" s="130" t="s">
        <v>87</v>
      </c>
      <c r="W122" s="131"/>
      <c r="X122" s="131"/>
      <c r="Y122" s="131"/>
      <c r="Z122" s="131"/>
      <c r="AA122" s="131"/>
      <c r="AB122" s="132"/>
    </row>
    <row r="123" spans="1:29" x14ac:dyDescent="0.25">
      <c r="A123" s="11" t="s">
        <v>0</v>
      </c>
      <c r="B123" s="13" t="s">
        <v>1</v>
      </c>
      <c r="C123" s="13" t="s">
        <v>4</v>
      </c>
      <c r="D123" s="13" t="s">
        <v>3</v>
      </c>
      <c r="E123" s="13" t="s">
        <v>2</v>
      </c>
      <c r="F123" s="13" t="s">
        <v>5</v>
      </c>
      <c r="G123" s="13" t="s">
        <v>6</v>
      </c>
      <c r="H123" s="11" t="s">
        <v>0</v>
      </c>
      <c r="I123" s="12" t="s">
        <v>1</v>
      </c>
      <c r="J123" s="11" t="s">
        <v>4</v>
      </c>
      <c r="K123" s="12" t="s">
        <v>3</v>
      </c>
      <c r="L123" s="11" t="s">
        <v>2</v>
      </c>
      <c r="M123" s="13" t="s">
        <v>5</v>
      </c>
      <c r="N123" s="11" t="s">
        <v>6</v>
      </c>
      <c r="O123" s="11" t="s">
        <v>0</v>
      </c>
      <c r="P123" s="13" t="s">
        <v>1</v>
      </c>
      <c r="Q123" s="13" t="s">
        <v>4</v>
      </c>
      <c r="R123" s="13" t="s">
        <v>3</v>
      </c>
      <c r="S123" s="13" t="s">
        <v>2</v>
      </c>
      <c r="T123" s="13" t="s">
        <v>5</v>
      </c>
      <c r="U123" s="13" t="s">
        <v>6</v>
      </c>
      <c r="V123" s="11" t="s">
        <v>0</v>
      </c>
      <c r="W123" s="13" t="s">
        <v>1</v>
      </c>
      <c r="X123" s="13" t="s">
        <v>4</v>
      </c>
      <c r="Y123" s="13" t="s">
        <v>3</v>
      </c>
      <c r="Z123" s="13" t="s">
        <v>2</v>
      </c>
      <c r="AA123" s="13" t="s">
        <v>5</v>
      </c>
      <c r="AB123" s="13" t="s">
        <v>6</v>
      </c>
    </row>
    <row r="124" spans="1:29" x14ac:dyDescent="0.25">
      <c r="A124" s="117" t="s">
        <v>54</v>
      </c>
      <c r="B124" s="5">
        <v>60</v>
      </c>
      <c r="C124" s="5">
        <f>B124*7</f>
        <v>420</v>
      </c>
      <c r="D124" s="32">
        <v>183.8</v>
      </c>
      <c r="E124" s="32">
        <v>6.6</v>
      </c>
      <c r="F124" s="32">
        <v>3.72</v>
      </c>
      <c r="G124" s="32">
        <v>30.06</v>
      </c>
      <c r="H124" s="115" t="s">
        <v>52</v>
      </c>
      <c r="I124" s="15">
        <v>50</v>
      </c>
      <c r="J124" s="7">
        <f>I124*7</f>
        <v>350</v>
      </c>
      <c r="K124" s="31">
        <v>250</v>
      </c>
      <c r="L124" s="7"/>
      <c r="M124" s="15"/>
      <c r="N124" s="7"/>
      <c r="O124" s="117" t="s">
        <v>16</v>
      </c>
      <c r="P124" s="5">
        <v>60</v>
      </c>
      <c r="Q124" s="5">
        <f>P124*7</f>
        <v>420</v>
      </c>
      <c r="R124" s="32">
        <v>201</v>
      </c>
      <c r="S124" s="32">
        <v>7.56</v>
      </c>
      <c r="T124" s="32">
        <v>1.98</v>
      </c>
      <c r="U124" s="32">
        <v>37.26</v>
      </c>
      <c r="V124" s="111" t="s">
        <v>259</v>
      </c>
      <c r="W124" s="16">
        <v>30</v>
      </c>
      <c r="X124" s="16">
        <f>W124*7</f>
        <v>210</v>
      </c>
      <c r="Y124" s="32">
        <v>180</v>
      </c>
      <c r="Z124" s="32">
        <v>1.78</v>
      </c>
      <c r="AA124" s="32">
        <v>7.26</v>
      </c>
      <c r="AB124" s="32">
        <v>0.43</v>
      </c>
    </row>
    <row r="125" spans="1:29" x14ac:dyDescent="0.25">
      <c r="A125" s="115" t="s">
        <v>56</v>
      </c>
      <c r="B125" s="42">
        <v>20</v>
      </c>
      <c r="C125" s="42">
        <f t="shared" ref="C125" si="71">B125*7</f>
        <v>140</v>
      </c>
      <c r="D125" s="42">
        <v>61.6</v>
      </c>
      <c r="E125" s="42">
        <v>1.4E-2</v>
      </c>
      <c r="F125" s="42">
        <v>0.27400000000000002</v>
      </c>
      <c r="G125" s="42">
        <v>15.332000000000001</v>
      </c>
      <c r="H125" s="117" t="s">
        <v>12</v>
      </c>
      <c r="I125" s="15">
        <v>50</v>
      </c>
      <c r="J125" s="7">
        <f t="shared" ref="J125:J132" si="72">I125*7</f>
        <v>350</v>
      </c>
      <c r="K125" s="47">
        <v>154</v>
      </c>
      <c r="L125" s="47">
        <v>5.65</v>
      </c>
      <c r="M125" s="47">
        <v>1</v>
      </c>
      <c r="N125" s="47">
        <v>30</v>
      </c>
      <c r="O125" s="117" t="s">
        <v>220</v>
      </c>
      <c r="P125" s="5">
        <v>60</v>
      </c>
      <c r="Q125" s="14">
        <f t="shared" ref="Q125:Q132" si="73">P125*7</f>
        <v>420</v>
      </c>
      <c r="R125" s="32">
        <v>315</v>
      </c>
      <c r="S125" s="32">
        <v>14</v>
      </c>
      <c r="T125" s="32">
        <v>28</v>
      </c>
      <c r="U125" s="32">
        <v>0</v>
      </c>
      <c r="V125" s="112" t="s">
        <v>151</v>
      </c>
      <c r="W125" s="16">
        <v>15</v>
      </c>
      <c r="X125" s="16">
        <f t="shared" ref="X125:X132" si="74">W125*7</f>
        <v>105</v>
      </c>
      <c r="Y125" s="80">
        <v>57.56</v>
      </c>
      <c r="Z125" s="80">
        <v>0</v>
      </c>
      <c r="AA125" s="80">
        <v>0.02</v>
      </c>
      <c r="AB125" s="80">
        <v>14.35</v>
      </c>
    </row>
    <row r="126" spans="1:29" x14ac:dyDescent="0.25">
      <c r="A126" s="117" t="s">
        <v>135</v>
      </c>
      <c r="B126" s="5">
        <v>15</v>
      </c>
      <c r="C126" s="14">
        <f t="shared" ref="C126:C132" si="75">B126*7</f>
        <v>105</v>
      </c>
      <c r="D126" s="5">
        <v>133.05000000000001</v>
      </c>
      <c r="E126" s="5">
        <v>0.05</v>
      </c>
      <c r="F126" s="5">
        <v>14.7</v>
      </c>
      <c r="G126" s="5">
        <v>0.09</v>
      </c>
      <c r="H126" s="117" t="s">
        <v>110</v>
      </c>
      <c r="I126" s="15"/>
      <c r="J126" s="7">
        <f t="shared" si="72"/>
        <v>0</v>
      </c>
      <c r="K126" s="15"/>
      <c r="L126" s="7"/>
      <c r="M126" s="15"/>
      <c r="N126" s="7"/>
      <c r="O126" s="117" t="s">
        <v>18</v>
      </c>
      <c r="P126" s="5">
        <v>20</v>
      </c>
      <c r="Q126" s="14">
        <f t="shared" si="73"/>
        <v>140</v>
      </c>
      <c r="R126" s="5">
        <v>50</v>
      </c>
      <c r="S126" s="5"/>
      <c r="T126" s="5"/>
      <c r="U126" s="5"/>
      <c r="V126" s="113" t="s">
        <v>23</v>
      </c>
      <c r="W126" s="16">
        <v>20</v>
      </c>
      <c r="X126" s="16">
        <f t="shared" si="74"/>
        <v>140</v>
      </c>
      <c r="Y126" s="16">
        <v>120</v>
      </c>
      <c r="Z126" s="16">
        <v>1.86</v>
      </c>
      <c r="AA126" s="16">
        <v>5.77</v>
      </c>
      <c r="AB126" s="16">
        <v>1.36</v>
      </c>
    </row>
    <row r="127" spans="1:29" x14ac:dyDescent="0.25">
      <c r="A127" s="115" t="s">
        <v>14</v>
      </c>
      <c r="B127" s="5">
        <v>10</v>
      </c>
      <c r="C127" s="14">
        <f t="shared" si="75"/>
        <v>70</v>
      </c>
      <c r="D127" s="32">
        <v>37.9</v>
      </c>
      <c r="E127" s="32">
        <v>0</v>
      </c>
      <c r="F127" s="32">
        <v>0</v>
      </c>
      <c r="G127" s="32">
        <v>9.98</v>
      </c>
      <c r="H127" s="117" t="s">
        <v>113</v>
      </c>
      <c r="I127" s="15"/>
      <c r="J127" s="7">
        <f t="shared" si="72"/>
        <v>0</v>
      </c>
      <c r="K127" s="15"/>
      <c r="L127" s="7"/>
      <c r="M127" s="15"/>
      <c r="N127" s="7"/>
      <c r="O127" s="111" t="s">
        <v>19</v>
      </c>
      <c r="P127" s="5">
        <v>30</v>
      </c>
      <c r="Q127" s="14">
        <f t="shared" si="73"/>
        <v>210</v>
      </c>
      <c r="R127" s="32">
        <v>108</v>
      </c>
      <c r="S127" s="32">
        <v>6.9</v>
      </c>
      <c r="T127" s="32">
        <v>8.6999999999999993</v>
      </c>
      <c r="U127" s="32">
        <v>0</v>
      </c>
      <c r="V127" s="113" t="s">
        <v>24</v>
      </c>
      <c r="W127" s="16">
        <v>10</v>
      </c>
      <c r="X127" s="16">
        <f t="shared" si="74"/>
        <v>70</v>
      </c>
      <c r="Y127" s="32">
        <v>53.25</v>
      </c>
      <c r="Z127" s="32">
        <v>0.5</v>
      </c>
      <c r="AA127" s="32">
        <v>3.25</v>
      </c>
      <c r="AB127" s="32">
        <v>5.5</v>
      </c>
    </row>
    <row r="128" spans="1:29" x14ac:dyDescent="0.25">
      <c r="A128" s="117" t="s">
        <v>39</v>
      </c>
      <c r="B128" s="5">
        <v>30</v>
      </c>
      <c r="C128" s="14">
        <f t="shared" si="75"/>
        <v>210</v>
      </c>
      <c r="D128" s="5">
        <v>92.91</v>
      </c>
      <c r="E128" s="5"/>
      <c r="F128" s="5"/>
      <c r="G128" s="5"/>
      <c r="H128" s="10"/>
      <c r="I128" s="15"/>
      <c r="J128" s="7">
        <f t="shared" si="72"/>
        <v>0</v>
      </c>
      <c r="K128" s="15"/>
      <c r="L128" s="7"/>
      <c r="M128" s="15"/>
      <c r="N128" s="7"/>
      <c r="O128" s="115" t="s">
        <v>42</v>
      </c>
      <c r="P128" s="5">
        <v>10</v>
      </c>
      <c r="Q128" s="14">
        <f t="shared" si="73"/>
        <v>70</v>
      </c>
      <c r="R128" s="32">
        <v>88.7</v>
      </c>
      <c r="S128" s="32">
        <v>0.03</v>
      </c>
      <c r="T128" s="32">
        <v>9.8000000000000007</v>
      </c>
      <c r="U128" s="32">
        <v>0.06</v>
      </c>
      <c r="V128" s="113" t="s">
        <v>190</v>
      </c>
      <c r="W128" s="16">
        <v>20</v>
      </c>
      <c r="X128" s="16">
        <f t="shared" si="74"/>
        <v>140</v>
      </c>
      <c r="Y128" s="80">
        <v>70</v>
      </c>
      <c r="Z128" s="80">
        <v>0.96</v>
      </c>
      <c r="AA128" s="80">
        <v>0.56000000000000005</v>
      </c>
      <c r="AB128" s="80">
        <v>15.54</v>
      </c>
    </row>
    <row r="129" spans="1:29" x14ac:dyDescent="0.25">
      <c r="A129" s="116" t="s">
        <v>112</v>
      </c>
      <c r="B129" s="5">
        <v>5</v>
      </c>
      <c r="C129" s="14">
        <f t="shared" si="75"/>
        <v>35</v>
      </c>
      <c r="D129" s="32">
        <v>19</v>
      </c>
      <c r="E129" s="32">
        <v>1.21</v>
      </c>
      <c r="F129" s="32">
        <v>0.88</v>
      </c>
      <c r="G129" s="32">
        <v>1.39</v>
      </c>
      <c r="H129" s="9"/>
      <c r="I129" s="15"/>
      <c r="J129" s="7">
        <f t="shared" si="72"/>
        <v>0</v>
      </c>
      <c r="K129" s="15"/>
      <c r="L129" s="7"/>
      <c r="M129" s="15"/>
      <c r="N129" s="7"/>
      <c r="O129" s="28"/>
      <c r="P129" s="5"/>
      <c r="Q129" s="14">
        <f t="shared" si="73"/>
        <v>0</v>
      </c>
      <c r="R129" s="5"/>
      <c r="S129" s="5"/>
      <c r="T129" s="5"/>
      <c r="U129" s="5"/>
      <c r="V129" s="113" t="s">
        <v>13</v>
      </c>
      <c r="W129" s="97">
        <v>2</v>
      </c>
      <c r="X129" s="97">
        <f t="shared" si="74"/>
        <v>14</v>
      </c>
      <c r="Y129" s="97">
        <v>1.98</v>
      </c>
      <c r="Z129" s="97">
        <v>0.4</v>
      </c>
      <c r="AA129" s="97">
        <v>0.10199999999999999</v>
      </c>
      <c r="AB129" s="97">
        <v>0.3</v>
      </c>
    </row>
    <row r="130" spans="1:29" x14ac:dyDescent="0.25">
      <c r="A130" s="116" t="s">
        <v>14</v>
      </c>
      <c r="B130" s="5">
        <v>5</v>
      </c>
      <c r="C130" s="14">
        <f t="shared" si="75"/>
        <v>35</v>
      </c>
      <c r="D130" s="31">
        <v>18.95</v>
      </c>
      <c r="E130" s="7">
        <v>0</v>
      </c>
      <c r="F130" s="31">
        <v>0</v>
      </c>
      <c r="G130" s="7">
        <v>5</v>
      </c>
      <c r="H130" s="117" t="s">
        <v>13</v>
      </c>
      <c r="I130" s="15">
        <v>2</v>
      </c>
      <c r="J130" s="7">
        <f t="shared" si="72"/>
        <v>14</v>
      </c>
      <c r="K130" s="32">
        <v>1.98</v>
      </c>
      <c r="L130" s="32">
        <v>0.4</v>
      </c>
      <c r="M130" s="32">
        <v>0.10199999999999999</v>
      </c>
      <c r="N130" s="32">
        <v>0.3</v>
      </c>
      <c r="O130" s="117" t="s">
        <v>13</v>
      </c>
      <c r="P130" s="5">
        <v>2</v>
      </c>
      <c r="Q130" s="14">
        <f t="shared" si="73"/>
        <v>14</v>
      </c>
      <c r="R130" s="32">
        <v>1.98</v>
      </c>
      <c r="S130" s="32">
        <v>0.4</v>
      </c>
      <c r="T130" s="32">
        <v>0.10199999999999999</v>
      </c>
      <c r="U130" s="32">
        <v>0.3</v>
      </c>
      <c r="V130" s="113" t="s">
        <v>14</v>
      </c>
      <c r="W130" s="97">
        <v>5</v>
      </c>
      <c r="X130" s="97">
        <f t="shared" si="74"/>
        <v>35</v>
      </c>
      <c r="Y130" s="96">
        <v>18.95</v>
      </c>
      <c r="Z130" s="7">
        <v>0</v>
      </c>
      <c r="AA130" s="96">
        <v>0</v>
      </c>
      <c r="AB130" s="7">
        <v>5</v>
      </c>
      <c r="AC130">
        <f>SUM(C130,J131,Q131,C127)</f>
        <v>175</v>
      </c>
    </row>
    <row r="131" spans="1:29" x14ac:dyDescent="0.25">
      <c r="A131" s="117" t="s">
        <v>136</v>
      </c>
      <c r="B131" s="5">
        <v>15</v>
      </c>
      <c r="C131" s="14">
        <f t="shared" si="75"/>
        <v>105</v>
      </c>
      <c r="D131" s="32">
        <v>71.849999999999994</v>
      </c>
      <c r="E131" s="43">
        <v>4.05</v>
      </c>
      <c r="F131" s="32">
        <v>3.6</v>
      </c>
      <c r="G131" s="32">
        <v>5.81</v>
      </c>
      <c r="H131" s="116" t="s">
        <v>14</v>
      </c>
      <c r="I131" s="15">
        <v>5</v>
      </c>
      <c r="J131" s="7">
        <f t="shared" si="72"/>
        <v>35</v>
      </c>
      <c r="K131" s="31">
        <v>18.95</v>
      </c>
      <c r="L131" s="7">
        <v>0</v>
      </c>
      <c r="M131" s="31">
        <v>0</v>
      </c>
      <c r="N131" s="7">
        <v>5</v>
      </c>
      <c r="O131" s="115" t="s">
        <v>14</v>
      </c>
      <c r="P131" s="5">
        <v>5</v>
      </c>
      <c r="Q131" s="14">
        <f t="shared" si="73"/>
        <v>35</v>
      </c>
      <c r="R131" s="31">
        <v>18.95</v>
      </c>
      <c r="S131" s="7">
        <v>0</v>
      </c>
      <c r="T131" s="31">
        <v>0</v>
      </c>
      <c r="U131" s="7">
        <v>5</v>
      </c>
      <c r="V131" s="113" t="s">
        <v>18</v>
      </c>
      <c r="W131" s="97">
        <v>20</v>
      </c>
      <c r="X131" s="97">
        <f t="shared" si="74"/>
        <v>140</v>
      </c>
      <c r="Y131" s="97">
        <v>50</v>
      </c>
      <c r="Z131" s="97"/>
      <c r="AA131" s="97"/>
      <c r="AB131" s="97"/>
    </row>
    <row r="132" spans="1:29" x14ac:dyDescent="0.25">
      <c r="A132" s="117" t="s">
        <v>131</v>
      </c>
      <c r="B132" s="6">
        <v>40</v>
      </c>
      <c r="C132" s="14">
        <f t="shared" si="75"/>
        <v>280</v>
      </c>
      <c r="D132" s="6">
        <v>211.88</v>
      </c>
      <c r="E132" s="6"/>
      <c r="F132" s="6"/>
      <c r="G132" s="6"/>
      <c r="H132" s="116" t="s">
        <v>120</v>
      </c>
      <c r="I132" s="3">
        <v>50</v>
      </c>
      <c r="J132" s="7">
        <f t="shared" si="72"/>
        <v>350</v>
      </c>
      <c r="K132" s="16">
        <v>106.2</v>
      </c>
      <c r="L132" s="8"/>
      <c r="M132" s="4"/>
      <c r="N132" s="8"/>
      <c r="O132" s="117" t="s">
        <v>142</v>
      </c>
      <c r="P132" s="6">
        <v>30</v>
      </c>
      <c r="Q132" s="14">
        <f t="shared" si="73"/>
        <v>210</v>
      </c>
      <c r="R132" s="31">
        <v>115.5</v>
      </c>
      <c r="S132" s="7">
        <v>2.97</v>
      </c>
      <c r="T132" s="31">
        <v>1.47</v>
      </c>
      <c r="U132" s="7">
        <v>22.56</v>
      </c>
      <c r="V132" s="111" t="s">
        <v>247</v>
      </c>
      <c r="W132" s="16">
        <v>30</v>
      </c>
      <c r="X132" s="16">
        <f t="shared" si="74"/>
        <v>210</v>
      </c>
      <c r="Y132" s="16">
        <v>83.1</v>
      </c>
      <c r="Z132" s="16"/>
      <c r="AA132" s="16"/>
      <c r="AB132" s="16"/>
    </row>
    <row r="133" spans="1:29" x14ac:dyDescent="0.25">
      <c r="A133" s="25" t="s">
        <v>25</v>
      </c>
      <c r="B133" s="23">
        <f>SUM(B124:B132)</f>
        <v>200</v>
      </c>
      <c r="C133" s="23">
        <f>SUM(C124:C132)</f>
        <v>1400</v>
      </c>
      <c r="D133" s="23">
        <f>SUM(D124:D132)</f>
        <v>830.94</v>
      </c>
      <c r="E133" s="23">
        <f t="shared" ref="E133:G133" si="76">SUM(E124:E131)</f>
        <v>11.923999999999999</v>
      </c>
      <c r="F133" s="23">
        <f t="shared" si="76"/>
        <v>23.173999999999999</v>
      </c>
      <c r="G133" s="23">
        <f t="shared" si="76"/>
        <v>67.662000000000006</v>
      </c>
      <c r="H133" s="25" t="s">
        <v>25</v>
      </c>
      <c r="I133" s="23">
        <f>SUM(I124:I132)</f>
        <v>157</v>
      </c>
      <c r="J133" s="23">
        <f t="shared" ref="J133:N133" si="77">SUM(J124:J132)</f>
        <v>1099</v>
      </c>
      <c r="K133" s="23">
        <f t="shared" si="77"/>
        <v>531.13</v>
      </c>
      <c r="L133" s="23">
        <f t="shared" si="77"/>
        <v>6.0500000000000007</v>
      </c>
      <c r="M133" s="23">
        <f t="shared" si="77"/>
        <v>1.1020000000000001</v>
      </c>
      <c r="N133" s="23">
        <f t="shared" si="77"/>
        <v>35.299999999999997</v>
      </c>
      <c r="O133" s="26" t="s">
        <v>25</v>
      </c>
      <c r="P133" s="24">
        <f>SUM(P124:P132)</f>
        <v>217</v>
      </c>
      <c r="Q133" s="24">
        <f t="shared" ref="Q133:U133" si="78">SUM(Q124:Q132)</f>
        <v>1519</v>
      </c>
      <c r="R133" s="24">
        <f t="shared" si="78"/>
        <v>899.13000000000011</v>
      </c>
      <c r="S133" s="24">
        <f t="shared" si="78"/>
        <v>31.86</v>
      </c>
      <c r="T133" s="24">
        <f t="shared" si="78"/>
        <v>50.052</v>
      </c>
      <c r="U133" s="24">
        <f t="shared" si="78"/>
        <v>65.179999999999993</v>
      </c>
      <c r="V133" s="27" t="s">
        <v>25</v>
      </c>
      <c r="W133" s="21">
        <f>SUM(W124:W132)</f>
        <v>152</v>
      </c>
      <c r="X133" s="21">
        <f t="shared" ref="X133:AB133" si="79">SUM(X124:X132)</f>
        <v>1064</v>
      </c>
      <c r="Y133" s="21">
        <f t="shared" si="79"/>
        <v>634.84</v>
      </c>
      <c r="Z133" s="21">
        <f t="shared" si="79"/>
        <v>5.5000000000000009</v>
      </c>
      <c r="AA133" s="21">
        <f t="shared" si="79"/>
        <v>16.961999999999996</v>
      </c>
      <c r="AB133" s="21">
        <f t="shared" si="79"/>
        <v>42.48</v>
      </c>
    </row>
    <row r="134" spans="1:29" x14ac:dyDescent="0.25">
      <c r="A134" s="2"/>
      <c r="B134" s="2"/>
      <c r="C134" s="2"/>
      <c r="D134" s="2"/>
      <c r="E134" s="2"/>
      <c r="F134" s="2"/>
      <c r="G134" s="2"/>
      <c r="H134" s="33" t="s">
        <v>149</v>
      </c>
      <c r="I134" s="33">
        <f>SUM(I133,B133,P133,W134,W133,W134)</f>
        <v>726</v>
      </c>
      <c r="J134" s="33">
        <f t="shared" ref="J134:N134" si="80">SUM(J133,C133,Q133,X134,X133,X134)</f>
        <v>5082</v>
      </c>
      <c r="K134" s="33">
        <f t="shared" si="80"/>
        <v>2896.0400000000004</v>
      </c>
      <c r="L134" s="33">
        <f t="shared" si="80"/>
        <v>55.334000000000003</v>
      </c>
      <c r="M134" s="33">
        <f t="shared" si="80"/>
        <v>91.289999999999992</v>
      </c>
      <c r="N134" s="33">
        <f t="shared" si="80"/>
        <v>210.62199999999999</v>
      </c>
      <c r="O134" s="2"/>
      <c r="P134" s="2"/>
      <c r="Q134" s="2"/>
      <c r="R134" s="2"/>
      <c r="S134" s="2"/>
      <c r="T134" s="2"/>
      <c r="U134" s="2"/>
    </row>
    <row r="135" spans="1:29" x14ac:dyDescent="0.25">
      <c r="A135" s="2"/>
      <c r="B135" s="2"/>
      <c r="C135" s="2"/>
      <c r="D135" s="2"/>
      <c r="E135" s="2"/>
      <c r="F135" s="2"/>
      <c r="G135" s="2"/>
      <c r="H135" s="33"/>
      <c r="I135" s="33"/>
      <c r="J135" s="33"/>
      <c r="K135" s="33"/>
      <c r="L135" s="33"/>
      <c r="M135" s="33"/>
      <c r="N135" s="33"/>
      <c r="O135" s="2"/>
      <c r="P135" s="2"/>
      <c r="Q135" s="2"/>
      <c r="R135" s="2"/>
      <c r="S135" s="2"/>
      <c r="T135" s="2"/>
      <c r="U135" s="2"/>
    </row>
    <row r="136" spans="1:29" x14ac:dyDescent="0.25">
      <c r="A136" s="133" t="s">
        <v>90</v>
      </c>
      <c r="B136" s="134"/>
      <c r="C136" s="134"/>
      <c r="D136" s="134"/>
      <c r="E136" s="134"/>
      <c r="F136" s="134"/>
      <c r="G136" s="134"/>
      <c r="H136" s="134"/>
      <c r="I136" s="134"/>
      <c r="J136" s="134"/>
      <c r="K136" s="134"/>
      <c r="L136" s="134"/>
      <c r="M136" s="134"/>
      <c r="N136" s="134"/>
      <c r="O136" s="134"/>
      <c r="P136" s="134"/>
      <c r="Q136" s="134"/>
      <c r="R136" s="134"/>
      <c r="S136" s="134"/>
      <c r="T136" s="134"/>
      <c r="U136" s="134"/>
      <c r="V136" s="134"/>
      <c r="W136" s="134"/>
      <c r="X136" s="134"/>
      <c r="Y136" s="134"/>
      <c r="Z136" s="134"/>
      <c r="AA136" s="134"/>
      <c r="AB136" s="135"/>
    </row>
    <row r="137" spans="1:29" x14ac:dyDescent="0.25">
      <c r="A137" s="125" t="s">
        <v>88</v>
      </c>
      <c r="B137" s="126"/>
      <c r="C137" s="126"/>
      <c r="D137" s="126"/>
      <c r="E137" s="126"/>
      <c r="F137" s="126"/>
      <c r="G137" s="127"/>
      <c r="H137" s="125" t="s">
        <v>89</v>
      </c>
      <c r="I137" s="126"/>
      <c r="J137" s="126"/>
      <c r="K137" s="126"/>
      <c r="L137" s="126"/>
      <c r="M137" s="126"/>
      <c r="N137" s="127"/>
      <c r="O137" s="128" t="s">
        <v>91</v>
      </c>
      <c r="P137" s="128"/>
      <c r="Q137" s="128"/>
      <c r="R137" s="128"/>
      <c r="S137" s="128"/>
      <c r="T137" s="128"/>
      <c r="U137" s="129"/>
      <c r="V137" s="130" t="s">
        <v>92</v>
      </c>
      <c r="W137" s="131"/>
      <c r="X137" s="131"/>
      <c r="Y137" s="131"/>
      <c r="Z137" s="131"/>
      <c r="AA137" s="131"/>
      <c r="AB137" s="132"/>
    </row>
    <row r="138" spans="1:29" x14ac:dyDescent="0.25">
      <c r="A138" s="11" t="s">
        <v>0</v>
      </c>
      <c r="B138" s="13" t="s">
        <v>1</v>
      </c>
      <c r="C138" s="13" t="s">
        <v>4</v>
      </c>
      <c r="D138" s="13" t="s">
        <v>3</v>
      </c>
      <c r="E138" s="13" t="s">
        <v>2</v>
      </c>
      <c r="F138" s="13" t="s">
        <v>5</v>
      </c>
      <c r="G138" s="13" t="s">
        <v>6</v>
      </c>
      <c r="H138" s="11" t="s">
        <v>0</v>
      </c>
      <c r="I138" s="12" t="s">
        <v>1</v>
      </c>
      <c r="J138" s="11" t="s">
        <v>4</v>
      </c>
      <c r="K138" s="12" t="s">
        <v>3</v>
      </c>
      <c r="L138" s="11" t="s">
        <v>2</v>
      </c>
      <c r="M138" s="13" t="s">
        <v>5</v>
      </c>
      <c r="N138" s="11" t="s">
        <v>6</v>
      </c>
      <c r="O138" s="11" t="s">
        <v>0</v>
      </c>
      <c r="P138" s="13" t="s">
        <v>1</v>
      </c>
      <c r="Q138" s="13" t="s">
        <v>4</v>
      </c>
      <c r="R138" s="13" t="s">
        <v>3</v>
      </c>
      <c r="S138" s="13" t="s">
        <v>2</v>
      </c>
      <c r="T138" s="13" t="s">
        <v>5</v>
      </c>
      <c r="U138" s="13" t="s">
        <v>6</v>
      </c>
      <c r="V138" s="11" t="s">
        <v>0</v>
      </c>
      <c r="W138" s="13" t="s">
        <v>1</v>
      </c>
      <c r="X138" s="13" t="s">
        <v>4</v>
      </c>
      <c r="Y138" s="13" t="s">
        <v>3</v>
      </c>
      <c r="Z138" s="13" t="s">
        <v>2</v>
      </c>
      <c r="AA138" s="13" t="s">
        <v>5</v>
      </c>
      <c r="AB138" s="13" t="s">
        <v>6</v>
      </c>
    </row>
    <row r="139" spans="1:29" x14ac:dyDescent="0.25">
      <c r="A139" s="117" t="s">
        <v>170</v>
      </c>
      <c r="B139" s="99">
        <v>70</v>
      </c>
      <c r="C139" s="99">
        <f>B139*7</f>
        <v>490</v>
      </c>
      <c r="D139" s="97">
        <v>231</v>
      </c>
      <c r="E139" s="97">
        <v>4.2</v>
      </c>
      <c r="F139" s="97">
        <v>0.36</v>
      </c>
      <c r="G139" s="97">
        <v>44.22</v>
      </c>
      <c r="H139" s="115" t="s">
        <v>143</v>
      </c>
      <c r="I139" s="15">
        <v>60</v>
      </c>
      <c r="J139" s="7">
        <f>I139*7</f>
        <v>420</v>
      </c>
      <c r="K139" s="31">
        <v>192</v>
      </c>
      <c r="L139" s="7"/>
      <c r="M139" s="15"/>
      <c r="N139" s="7"/>
      <c r="O139" s="117" t="s">
        <v>132</v>
      </c>
      <c r="P139" s="5">
        <v>70</v>
      </c>
      <c r="Q139" s="5">
        <f>P139*7</f>
        <v>490</v>
      </c>
      <c r="R139" s="5">
        <v>250</v>
      </c>
      <c r="S139" s="5"/>
      <c r="T139" s="5"/>
      <c r="U139" s="5"/>
      <c r="V139" s="111" t="s">
        <v>39</v>
      </c>
      <c r="W139" s="6">
        <v>30</v>
      </c>
      <c r="X139" s="42">
        <f t="shared" ref="X139" si="81">W139*7</f>
        <v>210</v>
      </c>
      <c r="Y139" s="41">
        <v>92.91</v>
      </c>
      <c r="Z139" s="7">
        <v>3.12</v>
      </c>
      <c r="AA139" s="41">
        <v>0.39</v>
      </c>
      <c r="AB139" s="7">
        <v>19.23</v>
      </c>
    </row>
    <row r="140" spans="1:29" x14ac:dyDescent="0.25">
      <c r="A140" s="115" t="s">
        <v>252</v>
      </c>
      <c r="B140" s="98">
        <v>20</v>
      </c>
      <c r="C140" s="98">
        <f t="shared" ref="C140:C141" si="82">B140*7</f>
        <v>140</v>
      </c>
      <c r="D140" s="98">
        <v>58.4</v>
      </c>
      <c r="E140" s="98">
        <v>0.3</v>
      </c>
      <c r="F140" s="98">
        <v>0</v>
      </c>
      <c r="G140" s="98">
        <v>14.6</v>
      </c>
      <c r="H140" s="117" t="s">
        <v>12</v>
      </c>
      <c r="I140" s="15">
        <v>50</v>
      </c>
      <c r="J140" s="7">
        <f t="shared" ref="J140:J148" si="83">I140*7</f>
        <v>350</v>
      </c>
      <c r="K140" s="47">
        <v>154</v>
      </c>
      <c r="L140" s="47">
        <v>5.65</v>
      </c>
      <c r="M140" s="47">
        <v>1</v>
      </c>
      <c r="N140" s="47">
        <v>30</v>
      </c>
      <c r="O140" s="117" t="s">
        <v>19</v>
      </c>
      <c r="P140" s="5">
        <v>60</v>
      </c>
      <c r="Q140" s="14">
        <f t="shared" ref="Q140:Q147" si="84">P140*7</f>
        <v>420</v>
      </c>
      <c r="R140" s="32">
        <v>216</v>
      </c>
      <c r="S140" s="32">
        <v>13.8</v>
      </c>
      <c r="T140" s="32">
        <v>17.399999999999999</v>
      </c>
      <c r="U140" s="32">
        <v>0</v>
      </c>
      <c r="V140" s="112" t="s">
        <v>32</v>
      </c>
      <c r="W140" s="16">
        <v>20</v>
      </c>
      <c r="X140" s="16">
        <f>W140*7</f>
        <v>140</v>
      </c>
      <c r="Y140" s="16">
        <v>122.2</v>
      </c>
      <c r="Z140" s="16">
        <v>4.0999999999999996</v>
      </c>
      <c r="AA140" s="16">
        <v>10.18</v>
      </c>
      <c r="AB140" s="16">
        <v>3.76</v>
      </c>
    </row>
    <row r="141" spans="1:29" x14ac:dyDescent="0.25">
      <c r="A141" s="117" t="s">
        <v>253</v>
      </c>
      <c r="B141" s="98">
        <v>15</v>
      </c>
      <c r="C141" s="98">
        <f t="shared" si="82"/>
        <v>105</v>
      </c>
      <c r="D141" s="98">
        <v>133.05000000000001</v>
      </c>
      <c r="E141" s="98">
        <v>0.05</v>
      </c>
      <c r="F141" s="98">
        <v>14.7</v>
      </c>
      <c r="G141" s="98">
        <v>0.09</v>
      </c>
      <c r="H141" s="117" t="s">
        <v>110</v>
      </c>
      <c r="I141" s="15"/>
      <c r="J141" s="7">
        <f t="shared" si="83"/>
        <v>0</v>
      </c>
      <c r="K141" s="15"/>
      <c r="L141" s="7"/>
      <c r="M141" s="15"/>
      <c r="N141" s="7"/>
      <c r="O141" s="102" t="s">
        <v>216</v>
      </c>
      <c r="P141" s="5">
        <v>30</v>
      </c>
      <c r="Q141" s="97">
        <f t="shared" si="84"/>
        <v>210</v>
      </c>
      <c r="R141" s="5">
        <v>60</v>
      </c>
      <c r="S141" s="5"/>
      <c r="T141" s="5"/>
      <c r="U141" s="5"/>
      <c r="V141" s="113" t="s">
        <v>23</v>
      </c>
      <c r="W141" s="16">
        <v>15</v>
      </c>
      <c r="X141" s="16">
        <f t="shared" ref="X141:X148" si="85">W141*7</f>
        <v>105</v>
      </c>
      <c r="Y141" s="16">
        <v>97.35</v>
      </c>
      <c r="Z141" s="16">
        <v>2.79</v>
      </c>
      <c r="AA141" s="16">
        <v>8.66</v>
      </c>
      <c r="AB141" s="16">
        <v>2.04</v>
      </c>
    </row>
    <row r="142" spans="1:29" x14ac:dyDescent="0.25">
      <c r="A142" s="115" t="s">
        <v>14</v>
      </c>
      <c r="B142" s="98">
        <v>10</v>
      </c>
      <c r="C142" s="98">
        <f t="shared" ref="C142" si="86">B142*7</f>
        <v>70</v>
      </c>
      <c r="D142" s="98">
        <v>37.9</v>
      </c>
      <c r="E142" s="98">
        <v>0</v>
      </c>
      <c r="F142" s="98">
        <v>0</v>
      </c>
      <c r="G142" s="98">
        <v>9.98</v>
      </c>
      <c r="H142" s="117" t="s">
        <v>113</v>
      </c>
      <c r="I142" s="15"/>
      <c r="J142" s="7">
        <f t="shared" si="83"/>
        <v>0</v>
      </c>
      <c r="K142" s="15"/>
      <c r="L142" s="7"/>
      <c r="M142" s="15"/>
      <c r="N142" s="7"/>
      <c r="O142" s="111" t="s">
        <v>42</v>
      </c>
      <c r="P142" s="32">
        <v>10</v>
      </c>
      <c r="Q142" s="32">
        <v>70</v>
      </c>
      <c r="R142" s="32">
        <v>88.7</v>
      </c>
      <c r="S142" s="32">
        <v>0.03</v>
      </c>
      <c r="T142" s="32">
        <v>9.8000000000000007</v>
      </c>
      <c r="U142" s="32">
        <v>0.06</v>
      </c>
      <c r="V142" s="113" t="s">
        <v>24</v>
      </c>
      <c r="W142" s="16">
        <v>10</v>
      </c>
      <c r="X142" s="16">
        <f t="shared" si="85"/>
        <v>70</v>
      </c>
      <c r="Y142" s="32">
        <v>53.25</v>
      </c>
      <c r="Z142" s="32">
        <v>0.5</v>
      </c>
      <c r="AA142" s="32">
        <v>3.25</v>
      </c>
      <c r="AB142" s="32">
        <v>5.5</v>
      </c>
    </row>
    <row r="143" spans="1:29" x14ac:dyDescent="0.25">
      <c r="A143" s="115" t="s">
        <v>41</v>
      </c>
      <c r="B143" s="97">
        <v>20</v>
      </c>
      <c r="C143" s="97">
        <f t="shared" ref="C143" si="87">B143*7</f>
        <v>140</v>
      </c>
      <c r="D143" s="97">
        <v>46.4</v>
      </c>
      <c r="E143" s="97">
        <v>1.04</v>
      </c>
      <c r="F143" s="97">
        <v>0.06</v>
      </c>
      <c r="G143" s="97">
        <v>10.199999999999999</v>
      </c>
      <c r="H143" s="10"/>
      <c r="I143" s="31"/>
      <c r="J143" s="7"/>
      <c r="K143" s="31"/>
      <c r="L143" s="7"/>
      <c r="M143" s="31"/>
      <c r="N143" s="7"/>
      <c r="O143" s="117" t="s">
        <v>156</v>
      </c>
      <c r="P143" s="5">
        <v>5</v>
      </c>
      <c r="Q143" s="14">
        <f>P143*7</f>
        <v>35</v>
      </c>
      <c r="R143" s="32">
        <v>44.95</v>
      </c>
      <c r="S143" s="32">
        <v>0</v>
      </c>
      <c r="T143" s="32">
        <v>5</v>
      </c>
      <c r="U143" s="32">
        <v>0</v>
      </c>
      <c r="V143" s="113" t="s">
        <v>194</v>
      </c>
      <c r="W143" s="103">
        <v>20</v>
      </c>
      <c r="X143" s="80">
        <f t="shared" si="85"/>
        <v>140</v>
      </c>
      <c r="Y143" s="80">
        <v>40.79</v>
      </c>
      <c r="Z143" s="80">
        <v>0.33</v>
      </c>
      <c r="AA143" s="80">
        <v>0.75</v>
      </c>
      <c r="AB143" s="80">
        <v>8.18</v>
      </c>
    </row>
    <row r="144" spans="1:29" x14ac:dyDescent="0.25">
      <c r="A144" s="117" t="s">
        <v>14</v>
      </c>
      <c r="B144" s="5">
        <v>10</v>
      </c>
      <c r="C144" s="14">
        <f t="shared" ref="C144:C148" si="88">B144*7</f>
        <v>70</v>
      </c>
      <c r="D144" s="32">
        <v>37.9</v>
      </c>
      <c r="E144" s="32">
        <v>0</v>
      </c>
      <c r="F144" s="32">
        <v>0</v>
      </c>
      <c r="G144" s="32">
        <v>9.98</v>
      </c>
      <c r="H144" s="116" t="s">
        <v>18</v>
      </c>
      <c r="I144" s="97">
        <v>20</v>
      </c>
      <c r="J144" s="97">
        <f t="shared" ref="J144:J145" si="89">I144*7</f>
        <v>140</v>
      </c>
      <c r="K144" s="97">
        <v>50</v>
      </c>
      <c r="L144" s="97"/>
      <c r="M144" s="97"/>
      <c r="N144" s="97"/>
      <c r="O144" s="113" t="s">
        <v>18</v>
      </c>
      <c r="P144" s="97">
        <v>20</v>
      </c>
      <c r="Q144" s="97">
        <f t="shared" ref="Q144:Q145" si="90">P144*7</f>
        <v>140</v>
      </c>
      <c r="R144" s="97">
        <v>50</v>
      </c>
      <c r="S144" s="97"/>
      <c r="T144" s="97"/>
      <c r="U144" s="97"/>
      <c r="V144" s="18"/>
      <c r="W144" s="16"/>
      <c r="X144" s="16">
        <f t="shared" si="85"/>
        <v>0</v>
      </c>
      <c r="Y144" s="16"/>
      <c r="Z144" s="16"/>
      <c r="AA144" s="16"/>
      <c r="AB144" s="16"/>
    </row>
    <row r="145" spans="1:29" x14ac:dyDescent="0.25">
      <c r="A145" s="116" t="s">
        <v>18</v>
      </c>
      <c r="B145" s="5">
        <v>20</v>
      </c>
      <c r="C145" s="14">
        <f t="shared" si="88"/>
        <v>140</v>
      </c>
      <c r="D145" s="5">
        <v>50</v>
      </c>
      <c r="E145" s="5"/>
      <c r="F145" s="5"/>
      <c r="G145" s="5"/>
      <c r="H145" s="9" t="s">
        <v>19</v>
      </c>
      <c r="I145" s="97">
        <v>30</v>
      </c>
      <c r="J145" s="97">
        <f t="shared" si="89"/>
        <v>210</v>
      </c>
      <c r="K145" s="97">
        <v>108</v>
      </c>
      <c r="L145" s="97">
        <v>6.9</v>
      </c>
      <c r="M145" s="97">
        <v>8.6999999999999993</v>
      </c>
      <c r="N145" s="97">
        <v>0</v>
      </c>
      <c r="O145" s="111" t="s">
        <v>247</v>
      </c>
      <c r="P145" s="16">
        <v>30</v>
      </c>
      <c r="Q145" s="16">
        <f t="shared" si="90"/>
        <v>210</v>
      </c>
      <c r="R145" s="16">
        <v>83.1</v>
      </c>
      <c r="S145" s="16"/>
      <c r="T145" s="16"/>
      <c r="U145" s="16"/>
      <c r="V145" s="18"/>
      <c r="W145" s="16"/>
      <c r="X145" s="16">
        <f t="shared" si="85"/>
        <v>0</v>
      </c>
      <c r="Y145" s="16"/>
      <c r="Z145" s="16"/>
      <c r="AA145" s="16"/>
      <c r="AB145" s="16"/>
    </row>
    <row r="146" spans="1:29" x14ac:dyDescent="0.25">
      <c r="A146" s="116" t="s">
        <v>254</v>
      </c>
      <c r="B146" s="5">
        <v>50</v>
      </c>
      <c r="C146" s="14">
        <f t="shared" si="88"/>
        <v>350</v>
      </c>
      <c r="D146" s="32">
        <v>300</v>
      </c>
      <c r="E146" s="32">
        <v>2.97</v>
      </c>
      <c r="F146" s="32">
        <v>18.96</v>
      </c>
      <c r="G146" s="32">
        <v>0</v>
      </c>
      <c r="H146" s="117" t="s">
        <v>38</v>
      </c>
      <c r="I146" s="15">
        <v>46.4</v>
      </c>
      <c r="J146" s="7">
        <f t="shared" si="83"/>
        <v>324.8</v>
      </c>
      <c r="K146" s="41">
        <v>27.8</v>
      </c>
      <c r="L146" s="7">
        <v>0.15</v>
      </c>
      <c r="M146" s="41">
        <v>0</v>
      </c>
      <c r="N146" s="7">
        <v>7.25</v>
      </c>
      <c r="O146" s="117" t="s">
        <v>13</v>
      </c>
      <c r="P146" s="5">
        <v>2</v>
      </c>
      <c r="Q146" s="14">
        <f t="shared" si="84"/>
        <v>14</v>
      </c>
      <c r="R146" s="32">
        <v>1.98</v>
      </c>
      <c r="S146" s="32">
        <v>0.4</v>
      </c>
      <c r="T146" s="32">
        <v>0.10199999999999999</v>
      </c>
      <c r="U146" s="32">
        <v>0.3</v>
      </c>
      <c r="V146" s="18"/>
      <c r="W146" s="16"/>
      <c r="X146" s="16">
        <f t="shared" si="85"/>
        <v>0</v>
      </c>
      <c r="Y146" s="16"/>
      <c r="Z146" s="16"/>
      <c r="AA146" s="16"/>
      <c r="AB146" s="16"/>
      <c r="AC146">
        <f>SUM(C144,C148,J147,Q147)</f>
        <v>280</v>
      </c>
    </row>
    <row r="147" spans="1:29" x14ac:dyDescent="0.25">
      <c r="A147" s="117" t="s">
        <v>13</v>
      </c>
      <c r="B147" s="5">
        <v>2</v>
      </c>
      <c r="C147" s="14">
        <f t="shared" si="88"/>
        <v>14</v>
      </c>
      <c r="D147" s="32">
        <v>1.98</v>
      </c>
      <c r="E147" s="32">
        <v>0.4</v>
      </c>
      <c r="F147" s="32">
        <v>0.10199999999999999</v>
      </c>
      <c r="G147" s="32">
        <v>0.3</v>
      </c>
      <c r="H147" s="116" t="s">
        <v>14</v>
      </c>
      <c r="I147" s="15">
        <v>20</v>
      </c>
      <c r="J147" s="7">
        <f t="shared" si="83"/>
        <v>140</v>
      </c>
      <c r="K147" s="41">
        <v>79.8</v>
      </c>
      <c r="L147" s="7">
        <v>0</v>
      </c>
      <c r="M147" s="41">
        <v>0</v>
      </c>
      <c r="N147" s="7">
        <v>19.96</v>
      </c>
      <c r="O147" s="115" t="s">
        <v>14</v>
      </c>
      <c r="P147" s="5">
        <v>5</v>
      </c>
      <c r="Q147" s="14">
        <f t="shared" si="84"/>
        <v>35</v>
      </c>
      <c r="R147" s="31">
        <v>18.95</v>
      </c>
      <c r="S147" s="7">
        <v>0</v>
      </c>
      <c r="T147" s="31">
        <v>0</v>
      </c>
      <c r="U147" s="7">
        <v>5</v>
      </c>
      <c r="V147" s="18"/>
      <c r="W147" s="16"/>
      <c r="X147" s="16">
        <f t="shared" si="85"/>
        <v>0</v>
      </c>
      <c r="Y147" s="16"/>
      <c r="Z147" s="16"/>
      <c r="AA147" s="16"/>
      <c r="AB147" s="16"/>
    </row>
    <row r="148" spans="1:29" x14ac:dyDescent="0.25">
      <c r="A148" s="117" t="s">
        <v>14</v>
      </c>
      <c r="B148" s="6">
        <v>5</v>
      </c>
      <c r="C148" s="14">
        <f t="shared" si="88"/>
        <v>35</v>
      </c>
      <c r="D148" s="31">
        <v>18.95</v>
      </c>
      <c r="E148" s="7">
        <v>0</v>
      </c>
      <c r="F148" s="31">
        <v>0</v>
      </c>
      <c r="G148" s="7">
        <v>5</v>
      </c>
      <c r="H148" s="116" t="s">
        <v>140</v>
      </c>
      <c r="I148" s="3">
        <v>30</v>
      </c>
      <c r="J148" s="7">
        <f t="shared" si="83"/>
        <v>210</v>
      </c>
      <c r="K148" s="4">
        <v>70.28</v>
      </c>
      <c r="L148" s="8">
        <v>0</v>
      </c>
      <c r="M148" s="4">
        <v>0.02</v>
      </c>
      <c r="N148" s="8">
        <v>15.76</v>
      </c>
      <c r="O148" s="116" t="s">
        <v>20</v>
      </c>
      <c r="P148" s="6">
        <f>Q148/7</f>
        <v>28.571428571428573</v>
      </c>
      <c r="Q148" s="24">
        <v>200</v>
      </c>
      <c r="R148" s="6">
        <v>110</v>
      </c>
      <c r="S148" s="6">
        <v>1.38</v>
      </c>
      <c r="T148" s="6">
        <v>7.14</v>
      </c>
      <c r="U148" s="6">
        <v>10.48</v>
      </c>
      <c r="V148" s="29"/>
      <c r="W148" s="17"/>
      <c r="X148" s="16">
        <f t="shared" si="85"/>
        <v>0</v>
      </c>
      <c r="Y148" s="22"/>
      <c r="Z148" s="17"/>
      <c r="AA148" s="17"/>
      <c r="AB148" s="17"/>
    </row>
    <row r="149" spans="1:29" x14ac:dyDescent="0.25">
      <c r="A149" s="25" t="s">
        <v>25</v>
      </c>
      <c r="B149" s="23">
        <f>SUM(B139:B148)</f>
        <v>222</v>
      </c>
      <c r="C149" s="23">
        <f t="shared" ref="C149:G149" si="91">SUM(C139:C148)</f>
        <v>1554</v>
      </c>
      <c r="D149" s="23">
        <f t="shared" si="91"/>
        <v>915.58</v>
      </c>
      <c r="E149" s="23">
        <f t="shared" si="91"/>
        <v>8.9600000000000009</v>
      </c>
      <c r="F149" s="23">
        <f t="shared" si="91"/>
        <v>34.181999999999995</v>
      </c>
      <c r="G149" s="23">
        <f t="shared" si="91"/>
        <v>94.37</v>
      </c>
      <c r="H149" s="25" t="s">
        <v>25</v>
      </c>
      <c r="I149" s="23">
        <f>SUM(I139:I148)</f>
        <v>256.39999999999998</v>
      </c>
      <c r="J149" s="23">
        <f t="shared" ref="J149:N149" si="92">SUM(J139:J148)</f>
        <v>1794.8</v>
      </c>
      <c r="K149" s="23">
        <f>SUM(K139:K148)</f>
        <v>681.87999999999988</v>
      </c>
      <c r="L149" s="23">
        <f t="shared" si="92"/>
        <v>12.700000000000001</v>
      </c>
      <c r="M149" s="23">
        <f t="shared" si="92"/>
        <v>9.7199999999999989</v>
      </c>
      <c r="N149" s="23">
        <f t="shared" si="92"/>
        <v>72.97</v>
      </c>
      <c r="O149" s="26" t="s">
        <v>25</v>
      </c>
      <c r="P149" s="24">
        <f>SUM(P139:P148)</f>
        <v>260.57142857142856</v>
      </c>
      <c r="Q149" s="24">
        <f t="shared" ref="Q149:U149" si="93">SUM(Q139:Q148)</f>
        <v>1824</v>
      </c>
      <c r="R149" s="24">
        <f t="shared" si="93"/>
        <v>923.68000000000018</v>
      </c>
      <c r="S149" s="24">
        <f t="shared" si="93"/>
        <v>15.61</v>
      </c>
      <c r="T149" s="24">
        <f t="shared" si="93"/>
        <v>39.442</v>
      </c>
      <c r="U149" s="24">
        <f t="shared" si="93"/>
        <v>15.84</v>
      </c>
      <c r="V149" s="27" t="s">
        <v>25</v>
      </c>
      <c r="W149" s="21">
        <f>SUM(W139:W143)</f>
        <v>95</v>
      </c>
      <c r="X149" s="21">
        <f t="shared" ref="X149:AB149" si="94">SUM(X139:X143)</f>
        <v>665</v>
      </c>
      <c r="Y149" s="21">
        <f>SUM(Y139:Y143)</f>
        <v>406.50000000000006</v>
      </c>
      <c r="Z149" s="21">
        <f t="shared" si="94"/>
        <v>10.84</v>
      </c>
      <c r="AA149" s="21">
        <f t="shared" si="94"/>
        <v>23.23</v>
      </c>
      <c r="AB149" s="21">
        <f t="shared" si="94"/>
        <v>38.71</v>
      </c>
    </row>
    <row r="150" spans="1:29" x14ac:dyDescent="0.25">
      <c r="A150" s="2"/>
      <c r="B150" s="2"/>
      <c r="C150" s="2"/>
      <c r="D150" s="2"/>
      <c r="E150" s="2"/>
      <c r="F150" s="2"/>
      <c r="G150" s="2"/>
      <c r="H150" s="33" t="s">
        <v>149</v>
      </c>
      <c r="I150" s="33">
        <f>SUM(I149,B149,P149,W150,W149,W150)</f>
        <v>833.97142857142853</v>
      </c>
      <c r="J150" s="33">
        <f t="shared" ref="J150:N150" si="95">SUM(J149,C149,Q149,X150,X149,X150)</f>
        <v>5837.8</v>
      </c>
      <c r="K150" s="33">
        <f>SUM(K149,D149,R149,Y149)</f>
        <v>2927.6400000000003</v>
      </c>
      <c r="L150" s="33">
        <f t="shared" si="95"/>
        <v>48.11</v>
      </c>
      <c r="M150" s="33">
        <f t="shared" si="95"/>
        <v>106.574</v>
      </c>
      <c r="N150" s="33">
        <f t="shared" si="95"/>
        <v>221.89000000000001</v>
      </c>
      <c r="O150" s="2"/>
      <c r="P150" s="2"/>
      <c r="Q150" s="2">
        <v>350</v>
      </c>
      <c r="R150" s="2">
        <f>Q150/100</f>
        <v>3.5</v>
      </c>
      <c r="S150" s="2">
        <f>R150*60</f>
        <v>210</v>
      </c>
      <c r="T150" s="2"/>
      <c r="U150" s="2"/>
    </row>
    <row r="151" spans="1:29" x14ac:dyDescent="0.25">
      <c r="A151" s="2"/>
      <c r="B151" s="2"/>
      <c r="C151" s="2"/>
      <c r="D151" s="2"/>
      <c r="E151" s="2"/>
      <c r="F151" s="2"/>
      <c r="G151" s="2"/>
      <c r="H151" s="33"/>
      <c r="I151" s="33"/>
      <c r="J151" s="33"/>
      <c r="K151" s="33"/>
      <c r="L151" s="33"/>
      <c r="M151" s="33"/>
      <c r="N151" s="33"/>
      <c r="O151" s="2"/>
      <c r="P151" s="2"/>
      <c r="Q151" s="2"/>
      <c r="R151" s="2"/>
      <c r="S151" s="2"/>
      <c r="T151" s="2"/>
      <c r="U151" s="2"/>
    </row>
    <row r="152" spans="1:29" x14ac:dyDescent="0.25">
      <c r="A152" s="133" t="s">
        <v>95</v>
      </c>
      <c r="B152" s="134"/>
      <c r="C152" s="134"/>
      <c r="D152" s="134"/>
      <c r="E152" s="134"/>
      <c r="F152" s="134"/>
      <c r="G152" s="134"/>
      <c r="H152" s="134"/>
      <c r="I152" s="134"/>
      <c r="J152" s="134"/>
      <c r="K152" s="134"/>
      <c r="L152" s="134"/>
      <c r="M152" s="134"/>
      <c r="N152" s="134"/>
      <c r="O152" s="134"/>
      <c r="P152" s="134"/>
      <c r="Q152" s="134"/>
      <c r="R152" s="134"/>
      <c r="S152" s="134"/>
      <c r="T152" s="134"/>
      <c r="U152" s="134"/>
      <c r="V152" s="134"/>
      <c r="W152" s="134"/>
      <c r="X152" s="134"/>
      <c r="Y152" s="134"/>
      <c r="Z152" s="134"/>
      <c r="AA152" s="134"/>
      <c r="AB152" s="135"/>
    </row>
    <row r="153" spans="1:29" x14ac:dyDescent="0.25">
      <c r="A153" s="125" t="s">
        <v>96</v>
      </c>
      <c r="B153" s="126"/>
      <c r="C153" s="126"/>
      <c r="D153" s="126"/>
      <c r="E153" s="126"/>
      <c r="F153" s="126"/>
      <c r="G153" s="127"/>
      <c r="H153" s="125" t="s">
        <v>97</v>
      </c>
      <c r="I153" s="126"/>
      <c r="J153" s="126"/>
      <c r="K153" s="126"/>
      <c r="L153" s="126"/>
      <c r="M153" s="126"/>
      <c r="N153" s="127"/>
      <c r="O153" s="128" t="s">
        <v>94</v>
      </c>
      <c r="P153" s="128"/>
      <c r="Q153" s="128"/>
      <c r="R153" s="128"/>
      <c r="S153" s="128"/>
      <c r="T153" s="128"/>
      <c r="U153" s="129"/>
      <c r="V153" s="130" t="s">
        <v>93</v>
      </c>
      <c r="W153" s="131"/>
      <c r="X153" s="131"/>
      <c r="Y153" s="131"/>
      <c r="Z153" s="131"/>
      <c r="AA153" s="131"/>
      <c r="AB153" s="132"/>
    </row>
    <row r="154" spans="1:29" x14ac:dyDescent="0.25">
      <c r="A154" s="11" t="s">
        <v>0</v>
      </c>
      <c r="B154" s="13" t="s">
        <v>1</v>
      </c>
      <c r="C154" s="13" t="s">
        <v>4</v>
      </c>
      <c r="D154" s="13" t="s">
        <v>3</v>
      </c>
      <c r="E154" s="13" t="s">
        <v>2</v>
      </c>
      <c r="F154" s="13" t="s">
        <v>5</v>
      </c>
      <c r="G154" s="13" t="s">
        <v>6</v>
      </c>
      <c r="H154" s="11" t="s">
        <v>0</v>
      </c>
      <c r="I154" s="12" t="s">
        <v>1</v>
      </c>
      <c r="J154" s="11" t="s">
        <v>4</v>
      </c>
      <c r="K154" s="12" t="s">
        <v>3</v>
      </c>
      <c r="L154" s="11" t="s">
        <v>2</v>
      </c>
      <c r="M154" s="13" t="s">
        <v>5</v>
      </c>
      <c r="N154" s="11" t="s">
        <v>6</v>
      </c>
      <c r="O154" s="11" t="s">
        <v>0</v>
      </c>
      <c r="P154" s="13" t="s">
        <v>1</v>
      </c>
      <c r="Q154" s="13" t="s">
        <v>4</v>
      </c>
      <c r="R154" s="13" t="s">
        <v>3</v>
      </c>
      <c r="S154" s="13" t="s">
        <v>2</v>
      </c>
      <c r="T154" s="13" t="s">
        <v>5</v>
      </c>
      <c r="U154" s="13" t="s">
        <v>6</v>
      </c>
      <c r="V154" s="11" t="s">
        <v>0</v>
      </c>
      <c r="W154" s="13" t="s">
        <v>1</v>
      </c>
      <c r="X154" s="13" t="s">
        <v>4</v>
      </c>
      <c r="Y154" s="13" t="s">
        <v>3</v>
      </c>
      <c r="Z154" s="13" t="s">
        <v>2</v>
      </c>
      <c r="AA154" s="13" t="s">
        <v>5</v>
      </c>
      <c r="AB154" s="13" t="s">
        <v>6</v>
      </c>
    </row>
    <row r="155" spans="1:29" x14ac:dyDescent="0.25">
      <c r="A155" s="117" t="s">
        <v>108</v>
      </c>
      <c r="B155" s="5">
        <v>70</v>
      </c>
      <c r="C155" s="5">
        <f>B155*7</f>
        <v>490</v>
      </c>
      <c r="D155" s="5">
        <v>220</v>
      </c>
      <c r="E155" s="5"/>
      <c r="F155" s="5"/>
      <c r="G155" s="5"/>
      <c r="H155" s="115" t="s">
        <v>262</v>
      </c>
      <c r="I155" s="15">
        <v>50</v>
      </c>
      <c r="J155" s="7">
        <f>I155*7</f>
        <v>350</v>
      </c>
      <c r="K155" s="31">
        <v>250</v>
      </c>
      <c r="L155" s="7"/>
      <c r="M155" s="15"/>
      <c r="N155" s="7"/>
      <c r="O155" s="117" t="s">
        <v>33</v>
      </c>
      <c r="P155" s="5">
        <v>60</v>
      </c>
      <c r="Q155" s="5">
        <f>P155*7</f>
        <v>420</v>
      </c>
      <c r="R155" s="32">
        <v>210</v>
      </c>
      <c r="S155" s="32">
        <v>3.36</v>
      </c>
      <c r="T155" s="32">
        <v>0.12</v>
      </c>
      <c r="U155" s="32">
        <v>50.76</v>
      </c>
      <c r="V155" s="111" t="s">
        <v>22</v>
      </c>
      <c r="W155" s="16">
        <v>20</v>
      </c>
      <c r="X155" s="16">
        <f>W155*7</f>
        <v>140</v>
      </c>
      <c r="Y155" s="32">
        <v>130</v>
      </c>
      <c r="Z155" s="32">
        <v>1.78</v>
      </c>
      <c r="AA155" s="32">
        <v>7.26</v>
      </c>
      <c r="AB155" s="32">
        <v>0.43</v>
      </c>
    </row>
    <row r="156" spans="1:29" x14ac:dyDescent="0.25">
      <c r="A156" s="115" t="s">
        <v>41</v>
      </c>
      <c r="B156" s="5">
        <v>15</v>
      </c>
      <c r="C156" s="14">
        <f t="shared" ref="C156:C164" si="96">B156*7</f>
        <v>105</v>
      </c>
      <c r="D156" s="32">
        <v>71.849999999999994</v>
      </c>
      <c r="E156" s="43">
        <v>4.05</v>
      </c>
      <c r="F156" s="32">
        <v>3.6</v>
      </c>
      <c r="G156" s="32">
        <v>5.81</v>
      </c>
      <c r="H156" s="117" t="s">
        <v>12</v>
      </c>
      <c r="I156" s="15">
        <v>50</v>
      </c>
      <c r="J156" s="7">
        <f t="shared" ref="J156:J164" si="97">I156*7</f>
        <v>350</v>
      </c>
      <c r="K156" s="47">
        <v>154</v>
      </c>
      <c r="L156" s="47">
        <v>5.65</v>
      </c>
      <c r="M156" s="47">
        <v>1</v>
      </c>
      <c r="N156" s="47">
        <v>30</v>
      </c>
      <c r="O156" s="117" t="s">
        <v>17</v>
      </c>
      <c r="P156" s="5">
        <v>60</v>
      </c>
      <c r="Q156" s="14">
        <f t="shared" ref="Q156:Q164" si="98">P156*7</f>
        <v>420</v>
      </c>
      <c r="R156" s="32">
        <v>217.8</v>
      </c>
      <c r="S156" s="32">
        <v>10.44</v>
      </c>
      <c r="T156" s="32">
        <v>19.440000000000001</v>
      </c>
      <c r="U156" s="32">
        <v>0.24</v>
      </c>
      <c r="V156" s="112" t="s">
        <v>124</v>
      </c>
      <c r="W156" s="16">
        <v>20</v>
      </c>
      <c r="X156" s="16">
        <f t="shared" ref="X156:X164" si="99">W156*7</f>
        <v>140</v>
      </c>
      <c r="Y156" s="16">
        <v>130</v>
      </c>
      <c r="Z156" s="16">
        <v>0.14299999999999999</v>
      </c>
      <c r="AA156" s="16"/>
      <c r="AB156" s="16"/>
    </row>
    <row r="157" spans="1:29" x14ac:dyDescent="0.25">
      <c r="A157" s="117" t="s">
        <v>42</v>
      </c>
      <c r="B157" s="5">
        <v>10</v>
      </c>
      <c r="C157" s="14">
        <f t="shared" si="96"/>
        <v>70</v>
      </c>
      <c r="D157" s="32">
        <v>88.7</v>
      </c>
      <c r="E157" s="32">
        <v>0.03</v>
      </c>
      <c r="F157" s="32">
        <v>9.8000000000000007</v>
      </c>
      <c r="G157" s="32">
        <v>0.06</v>
      </c>
      <c r="H157" s="28"/>
      <c r="I157" s="15"/>
      <c r="J157" s="7">
        <v>0</v>
      </c>
      <c r="K157" s="15"/>
      <c r="L157" s="7"/>
      <c r="M157" s="15"/>
      <c r="N157" s="7"/>
      <c r="O157" s="117" t="s">
        <v>146</v>
      </c>
      <c r="P157" s="5">
        <v>60</v>
      </c>
      <c r="Q157" s="14">
        <f t="shared" si="98"/>
        <v>420</v>
      </c>
      <c r="R157" s="5">
        <v>250</v>
      </c>
      <c r="S157" s="5">
        <v>1.76</v>
      </c>
      <c r="T157" s="5">
        <v>4.96</v>
      </c>
      <c r="U157" s="5">
        <v>21.44</v>
      </c>
      <c r="V157" s="113" t="s">
        <v>151</v>
      </c>
      <c r="W157" s="16">
        <v>20</v>
      </c>
      <c r="X157" s="16">
        <f t="shared" si="99"/>
        <v>140</v>
      </c>
      <c r="Y157" s="16">
        <v>76.8</v>
      </c>
      <c r="Z157" s="16">
        <v>0</v>
      </c>
      <c r="AA157" s="16">
        <v>0</v>
      </c>
      <c r="AB157" s="16">
        <v>19.16</v>
      </c>
    </row>
    <row r="158" spans="1:29" x14ac:dyDescent="0.25">
      <c r="A158" s="115" t="s">
        <v>137</v>
      </c>
      <c r="B158" s="5">
        <v>20</v>
      </c>
      <c r="C158" s="14">
        <f t="shared" si="96"/>
        <v>140</v>
      </c>
      <c r="D158" s="5">
        <v>53.6</v>
      </c>
      <c r="E158" s="5">
        <v>0.26</v>
      </c>
      <c r="F158" s="5">
        <v>0</v>
      </c>
      <c r="G158" s="5">
        <v>13.14</v>
      </c>
      <c r="H158" s="28"/>
      <c r="I158" s="121"/>
      <c r="J158" s="7">
        <v>0</v>
      </c>
      <c r="K158" s="15"/>
      <c r="L158" s="7"/>
      <c r="M158" s="15"/>
      <c r="N158" s="7"/>
      <c r="O158" s="111" t="s">
        <v>147</v>
      </c>
      <c r="P158" s="5">
        <v>50</v>
      </c>
      <c r="Q158" s="14">
        <v>350</v>
      </c>
      <c r="R158" s="5">
        <v>20</v>
      </c>
      <c r="S158" s="5">
        <v>0.6</v>
      </c>
      <c r="T158" s="5">
        <v>1</v>
      </c>
      <c r="U158" s="5">
        <v>0.96</v>
      </c>
      <c r="V158" s="113" t="s">
        <v>117</v>
      </c>
      <c r="W158" s="16">
        <v>30</v>
      </c>
      <c r="X158" s="16">
        <f t="shared" si="99"/>
        <v>210</v>
      </c>
      <c r="Y158" s="32">
        <f>29.2*3</f>
        <v>87.6</v>
      </c>
      <c r="Z158" s="32">
        <v>0.15</v>
      </c>
      <c r="AA158" s="32">
        <v>0</v>
      </c>
      <c r="AB158" s="32">
        <v>7.3</v>
      </c>
    </row>
    <row r="159" spans="1:29" x14ac:dyDescent="0.25">
      <c r="A159" s="117" t="s">
        <v>14</v>
      </c>
      <c r="B159" s="5">
        <v>10</v>
      </c>
      <c r="C159" s="14">
        <f t="shared" si="96"/>
        <v>70</v>
      </c>
      <c r="D159" s="32">
        <v>37.9</v>
      </c>
      <c r="E159" s="32">
        <v>0</v>
      </c>
      <c r="F159" s="32">
        <v>0</v>
      </c>
      <c r="G159" s="32">
        <v>9.98</v>
      </c>
      <c r="H159" s="116" t="s">
        <v>18</v>
      </c>
      <c r="I159" s="42">
        <v>20</v>
      </c>
      <c r="J159" s="42">
        <f t="shared" si="97"/>
        <v>140</v>
      </c>
      <c r="K159" s="42">
        <v>50</v>
      </c>
      <c r="L159" s="42"/>
      <c r="M159" s="42"/>
      <c r="N159" s="42"/>
      <c r="O159" s="115" t="s">
        <v>156</v>
      </c>
      <c r="P159" s="5">
        <v>10</v>
      </c>
      <c r="Q159" s="14">
        <f t="shared" si="98"/>
        <v>70</v>
      </c>
      <c r="R159" s="5">
        <v>89.9</v>
      </c>
      <c r="S159" s="5">
        <v>0</v>
      </c>
      <c r="T159" s="5">
        <v>9.99</v>
      </c>
      <c r="U159" s="5">
        <v>0</v>
      </c>
      <c r="V159" s="18"/>
      <c r="W159" s="16"/>
      <c r="X159" s="16">
        <f t="shared" si="99"/>
        <v>0</v>
      </c>
      <c r="Y159" s="16"/>
      <c r="Z159" s="16"/>
      <c r="AA159" s="16"/>
      <c r="AB159" s="16"/>
    </row>
    <row r="160" spans="1:29" x14ac:dyDescent="0.25">
      <c r="A160" s="116" t="s">
        <v>56</v>
      </c>
      <c r="B160" s="42">
        <v>20</v>
      </c>
      <c r="C160" s="42">
        <f t="shared" si="96"/>
        <v>140</v>
      </c>
      <c r="D160" s="42">
        <v>61.6</v>
      </c>
      <c r="E160" s="42">
        <v>1.4E-2</v>
      </c>
      <c r="F160" s="42">
        <v>0.27400000000000002</v>
      </c>
      <c r="G160" s="42">
        <v>15.332000000000001</v>
      </c>
      <c r="H160" s="115" t="s">
        <v>111</v>
      </c>
      <c r="I160" s="42">
        <v>40</v>
      </c>
      <c r="J160" s="42">
        <f t="shared" si="97"/>
        <v>280</v>
      </c>
      <c r="K160" s="42">
        <v>200</v>
      </c>
      <c r="L160" s="42">
        <v>2.97</v>
      </c>
      <c r="M160" s="42">
        <v>18.96</v>
      </c>
      <c r="N160" s="42">
        <v>0</v>
      </c>
      <c r="O160" s="28"/>
      <c r="P160" s="5"/>
      <c r="Q160" s="14">
        <f t="shared" si="98"/>
        <v>0</v>
      </c>
      <c r="R160" s="5"/>
      <c r="S160" s="5"/>
      <c r="T160" s="5"/>
      <c r="U160" s="5"/>
      <c r="V160" s="18"/>
      <c r="W160" s="16"/>
      <c r="X160" s="16">
        <f t="shared" si="99"/>
        <v>0</v>
      </c>
      <c r="Y160" s="16"/>
      <c r="Z160" s="16"/>
      <c r="AA160" s="16"/>
      <c r="AB160" s="16"/>
    </row>
    <row r="161" spans="1:29" x14ac:dyDescent="0.25">
      <c r="A161" s="116" t="s">
        <v>112</v>
      </c>
      <c r="B161" s="5">
        <v>5</v>
      </c>
      <c r="C161" s="14">
        <f t="shared" si="96"/>
        <v>35</v>
      </c>
      <c r="D161" s="32">
        <v>19</v>
      </c>
      <c r="E161" s="32">
        <v>1.21</v>
      </c>
      <c r="F161" s="32">
        <v>0.88</v>
      </c>
      <c r="G161" s="32">
        <v>1.39</v>
      </c>
      <c r="H161" s="117" t="s">
        <v>142</v>
      </c>
      <c r="I161" s="15">
        <v>30</v>
      </c>
      <c r="J161" s="7">
        <f t="shared" si="97"/>
        <v>210</v>
      </c>
      <c r="K161" s="15">
        <v>115.5</v>
      </c>
      <c r="L161" s="7">
        <v>2.97</v>
      </c>
      <c r="M161" s="15">
        <v>1.47</v>
      </c>
      <c r="N161" s="7">
        <v>22.56</v>
      </c>
      <c r="O161" s="117" t="s">
        <v>13</v>
      </c>
      <c r="P161" s="5">
        <v>2</v>
      </c>
      <c r="Q161" s="14">
        <f t="shared" si="98"/>
        <v>14</v>
      </c>
      <c r="R161" s="32">
        <v>1.98</v>
      </c>
      <c r="S161" s="32">
        <v>0.4</v>
      </c>
      <c r="T161" s="32">
        <v>0.10199999999999999</v>
      </c>
      <c r="U161" s="32">
        <v>0.3</v>
      </c>
      <c r="V161" s="18"/>
      <c r="W161" s="16"/>
      <c r="X161" s="16">
        <f t="shared" si="99"/>
        <v>0</v>
      </c>
      <c r="Y161" s="16"/>
      <c r="Z161" s="16"/>
      <c r="AA161" s="16"/>
      <c r="AB161" s="16"/>
      <c r="AC161">
        <f>SUM(C162,C159,J164,Q162)</f>
        <v>350</v>
      </c>
    </row>
    <row r="162" spans="1:29" x14ac:dyDescent="0.25">
      <c r="A162" s="117" t="s">
        <v>14</v>
      </c>
      <c r="B162" s="5">
        <v>15</v>
      </c>
      <c r="C162" s="14">
        <f t="shared" si="96"/>
        <v>105</v>
      </c>
      <c r="D162" s="31">
        <f>18.95*3</f>
        <v>56.849999999999994</v>
      </c>
      <c r="E162" s="7">
        <v>0</v>
      </c>
      <c r="F162" s="31">
        <v>0</v>
      </c>
      <c r="G162" s="7">
        <v>5</v>
      </c>
      <c r="H162" s="116" t="s">
        <v>38</v>
      </c>
      <c r="I162" s="15">
        <v>46.4</v>
      </c>
      <c r="J162" s="7">
        <f t="shared" si="97"/>
        <v>324.8</v>
      </c>
      <c r="K162" s="41">
        <v>27.8</v>
      </c>
      <c r="L162" s="7">
        <v>0.15</v>
      </c>
      <c r="M162" s="41">
        <v>0</v>
      </c>
      <c r="N162" s="7">
        <v>7.25</v>
      </c>
      <c r="O162" s="115" t="s">
        <v>14</v>
      </c>
      <c r="P162" s="5">
        <v>5</v>
      </c>
      <c r="Q162" s="14">
        <f t="shared" si="98"/>
        <v>35</v>
      </c>
      <c r="R162" s="31">
        <v>18.95</v>
      </c>
      <c r="S162" s="7">
        <v>0</v>
      </c>
      <c r="T162" s="31">
        <v>0</v>
      </c>
      <c r="U162" s="7">
        <v>5</v>
      </c>
      <c r="V162" s="18"/>
      <c r="W162" s="16"/>
      <c r="X162" s="16">
        <f t="shared" si="99"/>
        <v>0</v>
      </c>
      <c r="Y162" s="16"/>
      <c r="Z162" s="16"/>
      <c r="AA162" s="16"/>
      <c r="AB162" s="16"/>
    </row>
    <row r="163" spans="1:29" x14ac:dyDescent="0.25">
      <c r="A163" s="117" t="s">
        <v>131</v>
      </c>
      <c r="B163" s="97">
        <v>30</v>
      </c>
      <c r="C163" s="97">
        <f t="shared" si="96"/>
        <v>210</v>
      </c>
      <c r="D163" s="96">
        <v>158.9</v>
      </c>
      <c r="E163" s="97"/>
      <c r="F163" s="96"/>
      <c r="G163" s="97"/>
      <c r="H163" s="10"/>
      <c r="I163" s="96"/>
      <c r="J163" s="7"/>
      <c r="K163" s="96"/>
      <c r="L163" s="7"/>
      <c r="M163" s="96"/>
      <c r="N163" s="7"/>
      <c r="O163" s="115"/>
      <c r="P163" s="97"/>
      <c r="Q163" s="97"/>
      <c r="R163" s="96"/>
      <c r="S163" s="97"/>
      <c r="T163" s="96"/>
      <c r="U163" s="97"/>
      <c r="V163" s="18"/>
      <c r="W163" s="16"/>
      <c r="X163" s="16"/>
      <c r="Y163" s="16"/>
      <c r="Z163" s="16"/>
      <c r="AA163" s="16"/>
      <c r="AB163" s="16"/>
    </row>
    <row r="164" spans="1:29" x14ac:dyDescent="0.25">
      <c r="A164" s="117" t="s">
        <v>41</v>
      </c>
      <c r="B164" s="6">
        <v>15</v>
      </c>
      <c r="C164" s="14">
        <f t="shared" si="96"/>
        <v>105</v>
      </c>
      <c r="D164" s="32">
        <v>71.849999999999994</v>
      </c>
      <c r="E164" s="43">
        <v>4.05</v>
      </c>
      <c r="F164" s="32">
        <v>3.6</v>
      </c>
      <c r="G164" s="32">
        <v>5.81</v>
      </c>
      <c r="H164" s="116" t="s">
        <v>14</v>
      </c>
      <c r="I164" s="3">
        <v>20</v>
      </c>
      <c r="J164" s="7">
        <f t="shared" si="97"/>
        <v>140</v>
      </c>
      <c r="K164" s="41">
        <v>79.8</v>
      </c>
      <c r="L164" s="7">
        <v>0</v>
      </c>
      <c r="M164" s="41">
        <v>0</v>
      </c>
      <c r="N164" s="7">
        <v>19.96</v>
      </c>
      <c r="O164" s="28"/>
      <c r="P164" s="6"/>
      <c r="Q164" s="14">
        <f t="shared" si="98"/>
        <v>0</v>
      </c>
      <c r="R164" s="6"/>
      <c r="S164" s="6"/>
      <c r="T164" s="6"/>
      <c r="U164" s="6"/>
      <c r="V164" s="29"/>
      <c r="W164" s="17"/>
      <c r="X164" s="16">
        <f t="shared" si="99"/>
        <v>0</v>
      </c>
      <c r="Y164" s="22"/>
      <c r="Z164" s="17"/>
      <c r="AA164" s="17"/>
      <c r="AB164" s="17"/>
    </row>
    <row r="165" spans="1:29" x14ac:dyDescent="0.25">
      <c r="A165" s="25" t="s">
        <v>25</v>
      </c>
      <c r="B165" s="23">
        <f>SUM(B155:B164)</f>
        <v>210</v>
      </c>
      <c r="C165" s="23">
        <f t="shared" ref="C165:G165" si="100">SUM(C155:C164)</f>
        <v>1470</v>
      </c>
      <c r="D165" s="23">
        <f t="shared" si="100"/>
        <v>840.25</v>
      </c>
      <c r="E165" s="23">
        <f t="shared" si="100"/>
        <v>9.6140000000000008</v>
      </c>
      <c r="F165" s="23">
        <f t="shared" si="100"/>
        <v>18.154</v>
      </c>
      <c r="G165" s="23">
        <f t="shared" si="100"/>
        <v>56.522000000000006</v>
      </c>
      <c r="H165" s="25" t="s">
        <v>25</v>
      </c>
      <c r="I165" s="23">
        <f>SUM(I155:I164)</f>
        <v>256.39999999999998</v>
      </c>
      <c r="J165" s="23">
        <f t="shared" ref="J165:N165" si="101">SUM(J155:J164)</f>
        <v>1794.8</v>
      </c>
      <c r="K165" s="23">
        <f t="shared" si="101"/>
        <v>877.09999999999991</v>
      </c>
      <c r="L165" s="23">
        <f t="shared" si="101"/>
        <v>11.740000000000002</v>
      </c>
      <c r="M165" s="23">
        <f t="shared" si="101"/>
        <v>21.43</v>
      </c>
      <c r="N165" s="23">
        <f t="shared" si="101"/>
        <v>79.77000000000001</v>
      </c>
      <c r="O165" s="26" t="s">
        <v>25</v>
      </c>
      <c r="P165" s="24">
        <f>SUM(P155:P164)</f>
        <v>247</v>
      </c>
      <c r="Q165" s="24">
        <f t="shared" ref="Q165:U165" si="102">SUM(Q155:Q164)</f>
        <v>1729</v>
      </c>
      <c r="R165" s="24">
        <f t="shared" si="102"/>
        <v>808.63</v>
      </c>
      <c r="S165" s="24">
        <f t="shared" si="102"/>
        <v>16.559999999999999</v>
      </c>
      <c r="T165" s="24">
        <f t="shared" si="102"/>
        <v>35.612000000000002</v>
      </c>
      <c r="U165" s="24">
        <f t="shared" si="102"/>
        <v>78.699999999999989</v>
      </c>
      <c r="V165" s="27" t="s">
        <v>25</v>
      </c>
      <c r="W165" s="21">
        <f>SUM(W155:W158)</f>
        <v>90</v>
      </c>
      <c r="X165" s="21">
        <f t="shared" ref="X165:AB165" si="103">SUM(X155:X158)</f>
        <v>630</v>
      </c>
      <c r="Y165" s="21">
        <f t="shared" si="103"/>
        <v>424.4</v>
      </c>
      <c r="Z165" s="21">
        <f t="shared" si="103"/>
        <v>2.073</v>
      </c>
      <c r="AA165" s="21">
        <f t="shared" si="103"/>
        <v>7.26</v>
      </c>
      <c r="AB165" s="21">
        <f t="shared" si="103"/>
        <v>26.89</v>
      </c>
    </row>
    <row r="166" spans="1:29" x14ac:dyDescent="0.25">
      <c r="A166" s="2">
        <v>309</v>
      </c>
      <c r="B166" s="2">
        <f>A166/100</f>
        <v>3.09</v>
      </c>
      <c r="C166" s="2">
        <f>B166*50</f>
        <v>154.5</v>
      </c>
      <c r="D166" s="2"/>
      <c r="E166" s="2"/>
      <c r="F166" s="2"/>
      <c r="G166" s="2"/>
      <c r="H166" s="33" t="s">
        <v>149</v>
      </c>
      <c r="I166" s="33">
        <f>SUM(I165,B165,P165,W166,W165,W166)</f>
        <v>803.4</v>
      </c>
      <c r="J166" s="33">
        <f t="shared" ref="J166:N166" si="104">SUM(J165,C165,Q165,X166,X165,X166)</f>
        <v>5623.8</v>
      </c>
      <c r="K166" s="33">
        <f t="shared" si="104"/>
        <v>2950.38</v>
      </c>
      <c r="L166" s="33">
        <f t="shared" si="104"/>
        <v>39.987000000000002</v>
      </c>
      <c r="M166" s="33">
        <f t="shared" si="104"/>
        <v>82.456000000000003</v>
      </c>
      <c r="N166" s="33">
        <f t="shared" si="104"/>
        <v>241.88200000000001</v>
      </c>
      <c r="O166" s="2"/>
      <c r="P166" s="2"/>
      <c r="Q166" s="2"/>
      <c r="R166" s="2"/>
      <c r="S166" s="2"/>
      <c r="T166" s="2"/>
      <c r="U166" s="2"/>
    </row>
    <row r="167" spans="1:29" x14ac:dyDescent="0.25">
      <c r="A167" s="2"/>
      <c r="B167" s="2"/>
      <c r="C167" s="2"/>
      <c r="D167" s="2"/>
      <c r="E167" s="2"/>
      <c r="F167" s="2"/>
      <c r="G167" s="2"/>
      <c r="H167" s="33"/>
      <c r="I167" s="33"/>
      <c r="J167" s="33"/>
      <c r="K167" s="33"/>
      <c r="L167" s="33"/>
      <c r="M167" s="33"/>
      <c r="N167" s="33"/>
      <c r="O167" s="2"/>
      <c r="P167" s="2"/>
      <c r="Q167" s="2"/>
      <c r="R167" s="2"/>
      <c r="S167" s="2"/>
      <c r="T167" s="2"/>
      <c r="U167" s="2"/>
    </row>
    <row r="168" spans="1:29" x14ac:dyDescent="0.25">
      <c r="A168" s="133" t="s">
        <v>100</v>
      </c>
      <c r="B168" s="134"/>
      <c r="C168" s="134"/>
      <c r="D168" s="134"/>
      <c r="E168" s="134"/>
      <c r="F168" s="134"/>
      <c r="G168" s="134"/>
      <c r="H168" s="134"/>
      <c r="I168" s="134"/>
      <c r="J168" s="134"/>
      <c r="K168" s="134"/>
      <c r="L168" s="134"/>
      <c r="M168" s="134"/>
      <c r="N168" s="134"/>
      <c r="O168" s="134"/>
      <c r="P168" s="134"/>
      <c r="Q168" s="134"/>
      <c r="R168" s="134"/>
      <c r="S168" s="134"/>
      <c r="T168" s="134"/>
      <c r="U168" s="134"/>
      <c r="V168" s="134"/>
      <c r="W168" s="134"/>
      <c r="X168" s="134"/>
      <c r="Y168" s="134"/>
      <c r="Z168" s="134"/>
      <c r="AA168" s="134"/>
      <c r="AB168" s="135"/>
    </row>
    <row r="169" spans="1:29" x14ac:dyDescent="0.25">
      <c r="A169" s="125" t="s">
        <v>98</v>
      </c>
      <c r="B169" s="126"/>
      <c r="C169" s="126"/>
      <c r="D169" s="126"/>
      <c r="E169" s="126"/>
      <c r="F169" s="126"/>
      <c r="G169" s="127"/>
      <c r="H169" s="125" t="s">
        <v>99</v>
      </c>
      <c r="I169" s="126"/>
      <c r="J169" s="126"/>
      <c r="K169" s="126"/>
      <c r="L169" s="126"/>
      <c r="M169" s="126"/>
      <c r="N169" s="127"/>
      <c r="O169" s="128" t="s">
        <v>101</v>
      </c>
      <c r="P169" s="128"/>
      <c r="Q169" s="128"/>
      <c r="R169" s="128"/>
      <c r="S169" s="128"/>
      <c r="T169" s="128"/>
      <c r="U169" s="129"/>
      <c r="V169" s="130" t="s">
        <v>102</v>
      </c>
      <c r="W169" s="131"/>
      <c r="X169" s="131"/>
      <c r="Y169" s="131"/>
      <c r="Z169" s="131"/>
      <c r="AA169" s="131"/>
      <c r="AB169" s="132"/>
    </row>
    <row r="170" spans="1:29" x14ac:dyDescent="0.25">
      <c r="A170" s="11" t="s">
        <v>0</v>
      </c>
      <c r="B170" s="13" t="s">
        <v>1</v>
      </c>
      <c r="C170" s="13" t="s">
        <v>4</v>
      </c>
      <c r="D170" s="13" t="s">
        <v>3</v>
      </c>
      <c r="E170" s="13" t="s">
        <v>2</v>
      </c>
      <c r="F170" s="13" t="s">
        <v>5</v>
      </c>
      <c r="G170" s="13" t="s">
        <v>6</v>
      </c>
      <c r="H170" s="11" t="s">
        <v>0</v>
      </c>
      <c r="I170" s="12" t="s">
        <v>1</v>
      </c>
      <c r="J170" s="11" t="s">
        <v>4</v>
      </c>
      <c r="K170" s="12" t="s">
        <v>3</v>
      </c>
      <c r="L170" s="11" t="s">
        <v>2</v>
      </c>
      <c r="M170" s="13" t="s">
        <v>5</v>
      </c>
      <c r="N170" s="11" t="s">
        <v>6</v>
      </c>
      <c r="O170" s="11" t="s">
        <v>0</v>
      </c>
      <c r="P170" s="13" t="s">
        <v>1</v>
      </c>
      <c r="Q170" s="13" t="s">
        <v>4</v>
      </c>
      <c r="R170" s="13" t="s">
        <v>3</v>
      </c>
      <c r="S170" s="13" t="s">
        <v>2</v>
      </c>
      <c r="T170" s="13" t="s">
        <v>5</v>
      </c>
      <c r="U170" s="13" t="s">
        <v>6</v>
      </c>
      <c r="V170" s="11" t="s">
        <v>0</v>
      </c>
      <c r="W170" s="13" t="s">
        <v>1</v>
      </c>
      <c r="X170" s="13" t="s">
        <v>4</v>
      </c>
      <c r="Y170" s="13" t="s">
        <v>3</v>
      </c>
      <c r="Z170" s="13" t="s">
        <v>2</v>
      </c>
      <c r="AA170" s="13" t="s">
        <v>5</v>
      </c>
      <c r="AB170" s="13" t="s">
        <v>6</v>
      </c>
    </row>
    <row r="171" spans="1:29" x14ac:dyDescent="0.25">
      <c r="A171" s="117" t="s">
        <v>40</v>
      </c>
      <c r="B171" s="5">
        <v>60</v>
      </c>
      <c r="C171" s="5">
        <f>B171*7</f>
        <v>420</v>
      </c>
      <c r="D171" s="32">
        <v>193.8</v>
      </c>
      <c r="E171" s="32">
        <v>4.2</v>
      </c>
      <c r="F171" s="32">
        <v>0.36</v>
      </c>
      <c r="G171" s="32">
        <v>44.22</v>
      </c>
      <c r="H171" s="115" t="s">
        <v>52</v>
      </c>
      <c r="I171" s="15">
        <v>50</v>
      </c>
      <c r="J171" s="7">
        <f>I171*7</f>
        <v>350</v>
      </c>
      <c r="K171" s="15">
        <v>250</v>
      </c>
      <c r="L171" s="7"/>
      <c r="M171" s="15"/>
      <c r="N171" s="7"/>
      <c r="O171" s="117" t="s">
        <v>16</v>
      </c>
      <c r="P171" s="97">
        <v>70</v>
      </c>
      <c r="Q171" s="97">
        <f>P171*7</f>
        <v>490</v>
      </c>
      <c r="R171" s="97">
        <v>234</v>
      </c>
      <c r="S171" s="97">
        <v>7.56</v>
      </c>
      <c r="T171" s="97">
        <v>1.98</v>
      </c>
      <c r="U171" s="97">
        <v>37.26</v>
      </c>
      <c r="V171" s="111" t="s">
        <v>32</v>
      </c>
      <c r="W171" s="16">
        <v>10</v>
      </c>
      <c r="X171" s="16">
        <f>W171*7</f>
        <v>70</v>
      </c>
      <c r="Y171" s="16">
        <v>61.1</v>
      </c>
      <c r="Z171" s="16">
        <v>2.0499999999999998</v>
      </c>
      <c r="AA171" s="16">
        <v>5.09</v>
      </c>
      <c r="AB171" s="16">
        <v>1.88</v>
      </c>
    </row>
    <row r="172" spans="1:29" x14ac:dyDescent="0.25">
      <c r="A172" s="115" t="s">
        <v>14</v>
      </c>
      <c r="B172" s="5">
        <v>10</v>
      </c>
      <c r="C172" s="14">
        <f t="shared" ref="C172:C179" si="105">B172*7</f>
        <v>70</v>
      </c>
      <c r="D172" s="32">
        <v>37.9</v>
      </c>
      <c r="E172" s="32">
        <v>0</v>
      </c>
      <c r="F172" s="32">
        <v>0</v>
      </c>
      <c r="G172" s="32">
        <v>9.98</v>
      </c>
      <c r="H172" s="117" t="s">
        <v>12</v>
      </c>
      <c r="I172" s="15">
        <v>50</v>
      </c>
      <c r="J172" s="7">
        <f t="shared" ref="J172:J179" si="106">I172*7</f>
        <v>350</v>
      </c>
      <c r="K172" s="47">
        <v>154</v>
      </c>
      <c r="L172" s="47">
        <v>5.65</v>
      </c>
      <c r="M172" s="47">
        <v>1</v>
      </c>
      <c r="N172" s="47">
        <v>30</v>
      </c>
      <c r="O172" s="115" t="s">
        <v>134</v>
      </c>
      <c r="P172" s="97">
        <v>70</v>
      </c>
      <c r="Q172" s="97">
        <f t="shared" ref="Q172:Q179" si="107">P172*7</f>
        <v>490</v>
      </c>
      <c r="R172" s="97">
        <v>315</v>
      </c>
      <c r="S172" s="97">
        <v>14</v>
      </c>
      <c r="T172" s="97">
        <v>28</v>
      </c>
      <c r="U172" s="97">
        <v>0</v>
      </c>
      <c r="V172" s="112" t="s">
        <v>120</v>
      </c>
      <c r="W172" s="16">
        <v>50</v>
      </c>
      <c r="X172" s="16">
        <f t="shared" ref="X172:X179" si="108">W172*7</f>
        <v>350</v>
      </c>
      <c r="Y172" s="16">
        <v>106.2</v>
      </c>
      <c r="Z172" s="16"/>
      <c r="AA172" s="16"/>
      <c r="AB172" s="16"/>
    </row>
    <row r="173" spans="1:29" x14ac:dyDescent="0.25">
      <c r="A173" s="117" t="s">
        <v>110</v>
      </c>
      <c r="B173" s="5"/>
      <c r="C173" s="14">
        <f t="shared" si="105"/>
        <v>0</v>
      </c>
      <c r="D173" s="5"/>
      <c r="E173" s="5"/>
      <c r="F173" s="5"/>
      <c r="G173" s="5"/>
      <c r="H173" s="117" t="s">
        <v>110</v>
      </c>
      <c r="I173" s="15"/>
      <c r="J173" s="7">
        <f t="shared" si="106"/>
        <v>0</v>
      </c>
      <c r="K173" s="15"/>
      <c r="L173" s="7"/>
      <c r="M173" s="15"/>
      <c r="N173" s="7"/>
      <c r="O173" s="117" t="s">
        <v>110</v>
      </c>
      <c r="P173" s="97"/>
      <c r="Q173" s="97">
        <f t="shared" si="107"/>
        <v>0</v>
      </c>
      <c r="R173" s="97"/>
      <c r="S173" s="97"/>
      <c r="T173" s="97"/>
      <c r="U173" s="97"/>
      <c r="V173" s="113" t="s">
        <v>118</v>
      </c>
      <c r="W173" s="16">
        <v>10</v>
      </c>
      <c r="X173" s="16">
        <f t="shared" si="108"/>
        <v>70</v>
      </c>
      <c r="Y173" s="16">
        <v>40</v>
      </c>
      <c r="Z173" s="16">
        <v>0.24</v>
      </c>
      <c r="AA173" s="16">
        <v>1.1000000000000001</v>
      </c>
      <c r="AB173" s="16">
        <v>7.24</v>
      </c>
    </row>
    <row r="174" spans="1:29" x14ac:dyDescent="0.25">
      <c r="A174" s="115" t="s">
        <v>55</v>
      </c>
      <c r="B174" s="5">
        <v>20</v>
      </c>
      <c r="C174" s="14">
        <f>B174*7</f>
        <v>140</v>
      </c>
      <c r="D174" s="32">
        <v>52.4</v>
      </c>
      <c r="E174" s="32">
        <v>0.36</v>
      </c>
      <c r="F174" s="32">
        <v>0</v>
      </c>
      <c r="G174" s="43">
        <v>13.2</v>
      </c>
      <c r="H174" s="117" t="s">
        <v>113</v>
      </c>
      <c r="I174" s="15"/>
      <c r="J174" s="7">
        <f t="shared" si="106"/>
        <v>0</v>
      </c>
      <c r="K174" s="15"/>
      <c r="L174" s="7"/>
      <c r="M174" s="15"/>
      <c r="N174" s="7"/>
      <c r="O174" s="115" t="s">
        <v>113</v>
      </c>
      <c r="P174" s="97"/>
      <c r="Q174" s="97">
        <f t="shared" si="107"/>
        <v>0</v>
      </c>
      <c r="R174" s="97"/>
      <c r="S174" s="97"/>
      <c r="T174" s="97"/>
      <c r="U174" s="97"/>
      <c r="V174" s="113" t="s">
        <v>117</v>
      </c>
      <c r="W174" s="16">
        <v>10</v>
      </c>
      <c r="X174" s="16">
        <f t="shared" si="108"/>
        <v>70</v>
      </c>
      <c r="Y174" s="32">
        <v>29.2</v>
      </c>
      <c r="Z174" s="32">
        <v>0.15</v>
      </c>
      <c r="AA174" s="32">
        <v>0</v>
      </c>
      <c r="AB174" s="32">
        <v>7.3</v>
      </c>
    </row>
    <row r="175" spans="1:29" x14ac:dyDescent="0.25">
      <c r="A175" s="117" t="s">
        <v>41</v>
      </c>
      <c r="B175" s="5">
        <v>15</v>
      </c>
      <c r="C175" s="14">
        <f t="shared" si="105"/>
        <v>105</v>
      </c>
      <c r="D175" s="32">
        <v>71.849999999999994</v>
      </c>
      <c r="E175" s="43">
        <v>4.05</v>
      </c>
      <c r="F175" s="32">
        <v>3.6</v>
      </c>
      <c r="G175" s="32">
        <v>5.81</v>
      </c>
      <c r="H175" s="116" t="s">
        <v>18</v>
      </c>
      <c r="I175" s="97">
        <v>20</v>
      </c>
      <c r="J175" s="97">
        <f t="shared" si="106"/>
        <v>140</v>
      </c>
      <c r="K175" s="97">
        <v>50</v>
      </c>
      <c r="L175" s="97"/>
      <c r="M175" s="97"/>
      <c r="N175" s="97"/>
      <c r="O175" s="117" t="s">
        <v>135</v>
      </c>
      <c r="P175" s="97">
        <v>10</v>
      </c>
      <c r="Q175" s="97">
        <f t="shared" si="107"/>
        <v>70</v>
      </c>
      <c r="R175" s="97">
        <v>88.7</v>
      </c>
      <c r="S175" s="97">
        <v>0.03</v>
      </c>
      <c r="T175" s="97">
        <v>9.8000000000000007</v>
      </c>
      <c r="U175" s="97">
        <v>0.06</v>
      </c>
      <c r="V175" s="113" t="s">
        <v>194</v>
      </c>
      <c r="W175" s="16">
        <v>10</v>
      </c>
      <c r="X175" s="16">
        <f t="shared" si="108"/>
        <v>70</v>
      </c>
      <c r="Y175" s="80">
        <v>40.79</v>
      </c>
      <c r="Z175" s="80">
        <v>0.33</v>
      </c>
      <c r="AA175" s="80">
        <v>0.75</v>
      </c>
      <c r="AB175" s="80">
        <v>8.18</v>
      </c>
    </row>
    <row r="176" spans="1:29" x14ac:dyDescent="0.25">
      <c r="A176" s="116" t="s">
        <v>18</v>
      </c>
      <c r="B176" s="5">
        <v>20</v>
      </c>
      <c r="C176" s="14">
        <f t="shared" si="105"/>
        <v>140</v>
      </c>
      <c r="D176" s="5">
        <v>50</v>
      </c>
      <c r="E176" s="5"/>
      <c r="F176" s="5"/>
      <c r="G176" s="5"/>
      <c r="H176" s="9" t="s">
        <v>244</v>
      </c>
      <c r="I176" s="97">
        <v>50</v>
      </c>
      <c r="J176" s="97">
        <f t="shared" si="106"/>
        <v>350</v>
      </c>
      <c r="K176" s="97">
        <v>300</v>
      </c>
      <c r="L176" s="97">
        <v>2.97</v>
      </c>
      <c r="M176" s="97">
        <v>18.96</v>
      </c>
      <c r="N176" s="97">
        <v>0</v>
      </c>
      <c r="O176" s="116" t="s">
        <v>188</v>
      </c>
      <c r="P176" s="97">
        <v>30</v>
      </c>
      <c r="Q176" s="97">
        <f t="shared" si="107"/>
        <v>210</v>
      </c>
      <c r="R176" s="97">
        <v>131.1</v>
      </c>
      <c r="S176" s="97"/>
      <c r="T176" s="97"/>
      <c r="U176" s="97"/>
      <c r="V176" s="18"/>
      <c r="W176" s="16"/>
      <c r="X176" s="16">
        <f t="shared" si="108"/>
        <v>0</v>
      </c>
      <c r="Y176" s="16"/>
      <c r="Z176" s="16"/>
      <c r="AA176" s="16"/>
      <c r="AB176" s="16"/>
    </row>
    <row r="177" spans="1:29" x14ac:dyDescent="0.25">
      <c r="A177" s="10" t="s">
        <v>256</v>
      </c>
      <c r="B177" s="5">
        <v>50</v>
      </c>
      <c r="C177" s="14">
        <f t="shared" si="105"/>
        <v>350</v>
      </c>
      <c r="D177" s="32">
        <v>300</v>
      </c>
      <c r="E177" s="32">
        <v>2.97</v>
      </c>
      <c r="F177" s="32">
        <v>18.96</v>
      </c>
      <c r="G177" s="32">
        <v>0</v>
      </c>
      <c r="H177" s="117" t="s">
        <v>148</v>
      </c>
      <c r="I177" s="15">
        <v>2</v>
      </c>
      <c r="J177" s="7">
        <f t="shared" si="106"/>
        <v>14</v>
      </c>
      <c r="K177" s="32">
        <v>1.98</v>
      </c>
      <c r="L177" s="32">
        <v>0.4</v>
      </c>
      <c r="M177" s="32">
        <v>0.10199999999999999</v>
      </c>
      <c r="N177" s="32">
        <v>0.3</v>
      </c>
      <c r="O177" s="116" t="s">
        <v>13</v>
      </c>
      <c r="P177" s="97">
        <v>2</v>
      </c>
      <c r="Q177" s="97">
        <f t="shared" si="107"/>
        <v>14</v>
      </c>
      <c r="R177" s="97">
        <v>1.98</v>
      </c>
      <c r="S177" s="97">
        <v>0.4</v>
      </c>
      <c r="T177" s="97">
        <v>0.10199999999999999</v>
      </c>
      <c r="U177" s="97">
        <v>0.3</v>
      </c>
      <c r="V177" s="18"/>
      <c r="W177" s="16"/>
      <c r="X177" s="16">
        <f t="shared" si="108"/>
        <v>0</v>
      </c>
      <c r="Y177" s="16"/>
      <c r="Z177" s="16"/>
      <c r="AA177" s="16"/>
      <c r="AB177" s="16"/>
      <c r="AC177">
        <f>SUM(C179,J178,Q178,C172)</f>
        <v>175</v>
      </c>
    </row>
    <row r="178" spans="1:29" x14ac:dyDescent="0.25">
      <c r="A178" s="117" t="s">
        <v>13</v>
      </c>
      <c r="B178" s="5">
        <v>2</v>
      </c>
      <c r="C178" s="14">
        <f t="shared" si="105"/>
        <v>14</v>
      </c>
      <c r="D178" s="32">
        <v>1.98</v>
      </c>
      <c r="E178" s="32">
        <v>0.4</v>
      </c>
      <c r="F178" s="32">
        <v>0.10199999999999999</v>
      </c>
      <c r="G178" s="32">
        <v>0.3</v>
      </c>
      <c r="H178" s="116" t="s">
        <v>14</v>
      </c>
      <c r="I178" s="15">
        <v>5</v>
      </c>
      <c r="J178" s="7">
        <f t="shared" si="106"/>
        <v>35</v>
      </c>
      <c r="K178" s="31">
        <v>18.95</v>
      </c>
      <c r="L178" s="7">
        <v>0</v>
      </c>
      <c r="M178" s="31">
        <v>0</v>
      </c>
      <c r="N178" s="7">
        <v>5</v>
      </c>
      <c r="O178" s="117" t="s">
        <v>14</v>
      </c>
      <c r="P178" s="97">
        <v>5</v>
      </c>
      <c r="Q178" s="97">
        <f t="shared" si="107"/>
        <v>35</v>
      </c>
      <c r="R178" s="96">
        <v>18.95</v>
      </c>
      <c r="S178" s="7">
        <v>0</v>
      </c>
      <c r="T178" s="96">
        <v>0</v>
      </c>
      <c r="U178" s="7">
        <v>5</v>
      </c>
      <c r="V178" s="18"/>
      <c r="W178" s="16"/>
      <c r="X178" s="16">
        <f t="shared" si="108"/>
        <v>0</v>
      </c>
      <c r="Y178" s="16"/>
      <c r="Z178" s="16"/>
      <c r="AA178" s="16"/>
      <c r="AB178" s="16"/>
    </row>
    <row r="179" spans="1:29" x14ac:dyDescent="0.25">
      <c r="A179" s="117" t="s">
        <v>14</v>
      </c>
      <c r="B179" s="6">
        <v>5</v>
      </c>
      <c r="C179" s="14">
        <f t="shared" si="105"/>
        <v>35</v>
      </c>
      <c r="D179" s="31">
        <v>18.95</v>
      </c>
      <c r="E179" s="7">
        <v>0</v>
      </c>
      <c r="F179" s="31">
        <v>0</v>
      </c>
      <c r="G179" s="7">
        <v>5</v>
      </c>
      <c r="H179" s="116" t="s">
        <v>190</v>
      </c>
      <c r="I179" s="3">
        <v>30</v>
      </c>
      <c r="J179" s="7">
        <f t="shared" si="106"/>
        <v>210</v>
      </c>
      <c r="K179" s="4">
        <v>105</v>
      </c>
      <c r="L179" s="8">
        <v>2.19</v>
      </c>
      <c r="M179" s="4">
        <v>4.41</v>
      </c>
      <c r="N179" s="8">
        <v>19.86</v>
      </c>
      <c r="O179" s="117" t="s">
        <v>257</v>
      </c>
      <c r="P179" s="122">
        <v>30</v>
      </c>
      <c r="Q179" s="97">
        <f t="shared" si="107"/>
        <v>210</v>
      </c>
      <c r="R179" s="2">
        <v>158.9</v>
      </c>
      <c r="S179" s="6"/>
      <c r="T179" s="6"/>
      <c r="U179" s="6"/>
      <c r="V179" s="29"/>
      <c r="W179" s="17"/>
      <c r="X179" s="16">
        <f t="shared" si="108"/>
        <v>0</v>
      </c>
      <c r="Y179" s="22"/>
      <c r="Z179" s="17"/>
      <c r="AA179" s="17"/>
      <c r="AB179" s="17"/>
    </row>
    <row r="180" spans="1:29" x14ac:dyDescent="0.25">
      <c r="A180" s="25" t="s">
        <v>25</v>
      </c>
      <c r="B180" s="23">
        <f>SUM(B171:B179)</f>
        <v>182</v>
      </c>
      <c r="C180" s="23">
        <f t="shared" ref="C180:G180" si="109">SUM(C171:C179)</f>
        <v>1274</v>
      </c>
      <c r="D180" s="23">
        <f t="shared" si="109"/>
        <v>726.88000000000011</v>
      </c>
      <c r="E180" s="23">
        <f t="shared" si="109"/>
        <v>11.98</v>
      </c>
      <c r="F180" s="23">
        <f t="shared" si="109"/>
        <v>23.022000000000002</v>
      </c>
      <c r="G180" s="23">
        <f t="shared" si="109"/>
        <v>78.510000000000005</v>
      </c>
      <c r="H180" s="25" t="s">
        <v>25</v>
      </c>
      <c r="I180" s="23">
        <f>SUM(I171:I179)</f>
        <v>207</v>
      </c>
      <c r="J180" s="23">
        <f t="shared" ref="J180:N180" si="110">SUM(J171:J179)</f>
        <v>1449</v>
      </c>
      <c r="K180" s="23">
        <f t="shared" si="110"/>
        <v>879.93000000000006</v>
      </c>
      <c r="L180" s="23">
        <f t="shared" si="110"/>
        <v>11.21</v>
      </c>
      <c r="M180" s="23">
        <f t="shared" si="110"/>
        <v>24.472000000000001</v>
      </c>
      <c r="N180" s="23">
        <f t="shared" si="110"/>
        <v>55.16</v>
      </c>
      <c r="O180" s="26" t="s">
        <v>25</v>
      </c>
      <c r="P180" s="24">
        <f>SUM(P171:P179)</f>
        <v>217</v>
      </c>
      <c r="Q180" s="24">
        <f t="shared" ref="Q180:U180" si="111">SUM(Q171:Q179)</f>
        <v>1519</v>
      </c>
      <c r="R180" s="24">
        <f t="shared" si="111"/>
        <v>948.63000000000011</v>
      </c>
      <c r="S180" s="24">
        <f t="shared" si="111"/>
        <v>21.99</v>
      </c>
      <c r="T180" s="24">
        <f t="shared" si="111"/>
        <v>39.881999999999998</v>
      </c>
      <c r="U180" s="24">
        <f t="shared" si="111"/>
        <v>42.62</v>
      </c>
      <c r="V180" s="27" t="s">
        <v>25</v>
      </c>
      <c r="W180" s="21">
        <f>SUM(W171:W175)</f>
        <v>90</v>
      </c>
      <c r="X180" s="21">
        <f t="shared" ref="X180:AA180" si="112">SUM(X171:X175)</f>
        <v>630</v>
      </c>
      <c r="Y180" s="21">
        <f t="shared" si="112"/>
        <v>277.29000000000002</v>
      </c>
      <c r="Z180" s="21">
        <f t="shared" si="112"/>
        <v>2.77</v>
      </c>
      <c r="AA180" s="21">
        <f t="shared" si="112"/>
        <v>6.9399999999999995</v>
      </c>
      <c r="AB180" s="21">
        <f t="shared" ref="AB180" si="113">SUM(AB171:AB179)</f>
        <v>24.6</v>
      </c>
    </row>
    <row r="181" spans="1:29" x14ac:dyDescent="0.25">
      <c r="A181" s="2"/>
      <c r="B181" s="2"/>
      <c r="C181" s="2"/>
      <c r="D181" s="2"/>
      <c r="E181" s="2"/>
      <c r="F181" s="2"/>
      <c r="G181" s="2"/>
      <c r="H181" s="33" t="s">
        <v>149</v>
      </c>
      <c r="I181" s="33">
        <f>SUM(I180,B180,P180,W181,W180,W181)</f>
        <v>696</v>
      </c>
      <c r="J181" s="33">
        <f t="shared" ref="J181:N181" si="114">SUM(J180,C180,Q180,X181,X180,X181)</f>
        <v>4872</v>
      </c>
      <c r="K181" s="33">
        <f t="shared" si="114"/>
        <v>2832.7300000000005</v>
      </c>
      <c r="L181" s="33">
        <f t="shared" si="114"/>
        <v>47.95</v>
      </c>
      <c r="M181" s="33">
        <f t="shared" si="114"/>
        <v>94.316000000000003</v>
      </c>
      <c r="N181" s="33">
        <f t="shared" si="114"/>
        <v>200.89000000000001</v>
      </c>
      <c r="O181" s="2"/>
      <c r="P181" s="2"/>
      <c r="Q181" s="2"/>
      <c r="R181" s="2"/>
      <c r="S181" s="2"/>
      <c r="T181" s="2"/>
      <c r="U181" s="2"/>
    </row>
    <row r="182" spans="1:29" x14ac:dyDescent="0.25">
      <c r="A182" s="2"/>
      <c r="B182" s="2"/>
      <c r="C182" s="2"/>
      <c r="D182" s="2"/>
      <c r="E182" s="2"/>
      <c r="F182" s="2"/>
      <c r="G182" s="2"/>
      <c r="H182" s="33"/>
      <c r="I182" s="33"/>
      <c r="J182" s="33"/>
      <c r="K182" s="33"/>
      <c r="L182" s="33"/>
      <c r="M182" s="33"/>
      <c r="N182" s="33"/>
      <c r="O182" s="2"/>
      <c r="P182" s="2"/>
      <c r="Q182" s="2"/>
      <c r="R182" s="2"/>
      <c r="S182" s="2"/>
      <c r="T182" s="2"/>
      <c r="U182" s="2"/>
    </row>
    <row r="183" spans="1:29" x14ac:dyDescent="0.25">
      <c r="A183" s="133" t="s">
        <v>105</v>
      </c>
      <c r="B183" s="134"/>
      <c r="C183" s="134"/>
      <c r="D183" s="134"/>
      <c r="E183" s="134"/>
      <c r="F183" s="134"/>
      <c r="G183" s="134"/>
      <c r="H183" s="134"/>
      <c r="I183" s="134"/>
      <c r="J183" s="134"/>
      <c r="K183" s="134"/>
      <c r="L183" s="134"/>
      <c r="M183" s="134"/>
      <c r="N183" s="134"/>
      <c r="O183" s="134"/>
      <c r="P183" s="134"/>
      <c r="Q183" s="134"/>
      <c r="R183" s="134"/>
      <c r="S183" s="134"/>
      <c r="T183" s="134"/>
      <c r="U183" s="134"/>
      <c r="V183" s="134"/>
      <c r="W183" s="134"/>
      <c r="X183" s="134"/>
      <c r="Y183" s="134"/>
      <c r="Z183" s="134"/>
      <c r="AA183" s="134"/>
      <c r="AB183" s="135"/>
    </row>
    <row r="184" spans="1:29" x14ac:dyDescent="0.25">
      <c r="A184" s="125" t="s">
        <v>103</v>
      </c>
      <c r="B184" s="126"/>
      <c r="C184" s="126"/>
      <c r="D184" s="126"/>
      <c r="E184" s="126"/>
      <c r="F184" s="126"/>
      <c r="G184" s="127"/>
      <c r="H184" s="125" t="s">
        <v>104</v>
      </c>
      <c r="I184" s="126"/>
      <c r="J184" s="126"/>
      <c r="K184" s="126"/>
      <c r="L184" s="126"/>
      <c r="M184" s="126"/>
      <c r="N184" s="127"/>
      <c r="O184" s="128" t="s">
        <v>106</v>
      </c>
      <c r="P184" s="128"/>
      <c r="Q184" s="128"/>
      <c r="R184" s="128"/>
      <c r="S184" s="128"/>
      <c r="T184" s="128"/>
      <c r="U184" s="129"/>
      <c r="V184" s="130" t="s">
        <v>107</v>
      </c>
      <c r="W184" s="131"/>
      <c r="X184" s="131"/>
      <c r="Y184" s="131"/>
      <c r="Z184" s="131"/>
      <c r="AA184" s="131"/>
      <c r="AB184" s="132"/>
    </row>
    <row r="185" spans="1:29" x14ac:dyDescent="0.25">
      <c r="A185" s="11" t="s">
        <v>0</v>
      </c>
      <c r="B185" s="13" t="s">
        <v>1</v>
      </c>
      <c r="C185" s="13" t="s">
        <v>4</v>
      </c>
      <c r="D185" s="13" t="s">
        <v>3</v>
      </c>
      <c r="E185" s="13" t="s">
        <v>2</v>
      </c>
      <c r="F185" s="13" t="s">
        <v>5</v>
      </c>
      <c r="G185" s="13" t="s">
        <v>6</v>
      </c>
      <c r="H185" s="11" t="s">
        <v>0</v>
      </c>
      <c r="I185" s="12" t="s">
        <v>1</v>
      </c>
      <c r="J185" s="11" t="s">
        <v>4</v>
      </c>
      <c r="K185" s="12" t="s">
        <v>3</v>
      </c>
      <c r="L185" s="11" t="s">
        <v>2</v>
      </c>
      <c r="M185" s="13" t="s">
        <v>5</v>
      </c>
      <c r="N185" s="11" t="s">
        <v>6</v>
      </c>
      <c r="O185" s="11" t="s">
        <v>0</v>
      </c>
      <c r="P185" s="13" t="s">
        <v>1</v>
      </c>
      <c r="Q185" s="13" t="s">
        <v>4</v>
      </c>
      <c r="R185" s="13" t="s">
        <v>3</v>
      </c>
      <c r="S185" s="13" t="s">
        <v>2</v>
      </c>
      <c r="T185" s="13" t="s">
        <v>5</v>
      </c>
      <c r="U185" s="13" t="s">
        <v>6</v>
      </c>
      <c r="V185" s="11" t="s">
        <v>0</v>
      </c>
      <c r="W185" s="13" t="s">
        <v>1</v>
      </c>
      <c r="X185" s="13" t="s">
        <v>4</v>
      </c>
      <c r="Y185" s="13" t="s">
        <v>3</v>
      </c>
      <c r="Z185" s="13" t="s">
        <v>2</v>
      </c>
      <c r="AA185" s="13" t="s">
        <v>5</v>
      </c>
      <c r="AB185" s="13" t="s">
        <v>6</v>
      </c>
    </row>
    <row r="186" spans="1:29" x14ac:dyDescent="0.25">
      <c r="A186" s="117" t="s">
        <v>33</v>
      </c>
      <c r="B186" s="5">
        <v>70</v>
      </c>
      <c r="C186" s="5">
        <f>B186*7</f>
        <v>490</v>
      </c>
      <c r="D186" s="32">
        <v>210</v>
      </c>
      <c r="E186" s="32">
        <v>3.36</v>
      </c>
      <c r="F186" s="32">
        <v>0.12</v>
      </c>
      <c r="G186" s="32">
        <v>50.76</v>
      </c>
      <c r="H186" s="115" t="s">
        <v>264</v>
      </c>
      <c r="I186" s="15">
        <v>50</v>
      </c>
      <c r="J186" s="7">
        <f>I186*7</f>
        <v>350</v>
      </c>
      <c r="K186" s="15">
        <v>192</v>
      </c>
      <c r="L186" s="7"/>
      <c r="M186" s="15"/>
      <c r="N186" s="7"/>
      <c r="O186" s="117" t="s">
        <v>16</v>
      </c>
      <c r="P186" s="5">
        <v>60</v>
      </c>
      <c r="Q186" s="5">
        <f>P186*7</f>
        <v>420</v>
      </c>
      <c r="R186" s="32">
        <v>201</v>
      </c>
      <c r="S186" s="32">
        <v>7.56</v>
      </c>
      <c r="T186" s="32">
        <v>1.98</v>
      </c>
      <c r="U186" s="32">
        <v>37.26</v>
      </c>
      <c r="V186" s="111" t="s">
        <v>24</v>
      </c>
      <c r="W186" s="16">
        <v>10</v>
      </c>
      <c r="X186" s="16">
        <f>W186*7</f>
        <v>70</v>
      </c>
      <c r="Y186" s="32">
        <v>53.25</v>
      </c>
      <c r="Z186" s="32">
        <v>0.5</v>
      </c>
      <c r="AA186" s="32">
        <v>3.25</v>
      </c>
      <c r="AB186" s="32">
        <v>5.5</v>
      </c>
    </row>
    <row r="187" spans="1:29" x14ac:dyDescent="0.25">
      <c r="A187" s="115" t="s">
        <v>138</v>
      </c>
      <c r="B187" s="5">
        <v>60</v>
      </c>
      <c r="C187" s="14">
        <f>B187*6</f>
        <v>360</v>
      </c>
      <c r="D187" s="32">
        <v>195.6</v>
      </c>
      <c r="E187" s="32">
        <v>16.440000000000001</v>
      </c>
      <c r="F187" s="32">
        <v>14.58</v>
      </c>
      <c r="G187" s="32">
        <v>0</v>
      </c>
      <c r="H187" s="117" t="s">
        <v>12</v>
      </c>
      <c r="I187" s="15">
        <v>50</v>
      </c>
      <c r="J187" s="7">
        <f t="shared" ref="J187:J194" si="115">I187*7</f>
        <v>350</v>
      </c>
      <c r="K187" s="47">
        <v>154</v>
      </c>
      <c r="L187" s="47">
        <v>5.65</v>
      </c>
      <c r="M187" s="47">
        <v>1</v>
      </c>
      <c r="N187" s="47">
        <v>30</v>
      </c>
      <c r="O187" s="117" t="s">
        <v>17</v>
      </c>
      <c r="P187" s="5">
        <v>60</v>
      </c>
      <c r="Q187" s="14">
        <f t="shared" ref="Q187:Q194" si="116">P187*7</f>
        <v>420</v>
      </c>
      <c r="R187" s="32">
        <v>217.8</v>
      </c>
      <c r="S187" s="32">
        <v>10.44</v>
      </c>
      <c r="T187" s="32">
        <v>19.440000000000001</v>
      </c>
      <c r="U187" s="32">
        <v>0.24</v>
      </c>
      <c r="V187" s="112" t="s">
        <v>259</v>
      </c>
      <c r="W187" s="16">
        <v>20</v>
      </c>
      <c r="X187" s="16">
        <f t="shared" ref="X187:X194" si="117">W187*7</f>
        <v>140</v>
      </c>
      <c r="Y187" s="32">
        <v>130</v>
      </c>
      <c r="Z187" s="32">
        <v>1.78</v>
      </c>
      <c r="AA187" s="32">
        <v>7.26</v>
      </c>
      <c r="AB187" s="32">
        <v>0.43</v>
      </c>
    </row>
    <row r="188" spans="1:29" x14ac:dyDescent="0.25">
      <c r="A188" s="117" t="s">
        <v>35</v>
      </c>
      <c r="B188" s="5">
        <v>60</v>
      </c>
      <c r="C188" s="14">
        <f>B188</f>
        <v>60</v>
      </c>
      <c r="D188" s="5">
        <v>216</v>
      </c>
      <c r="E188" s="5">
        <v>13.8</v>
      </c>
      <c r="F188" s="5">
        <v>17.399999999999999</v>
      </c>
      <c r="G188" s="5">
        <v>0</v>
      </c>
      <c r="H188" s="117" t="s">
        <v>110</v>
      </c>
      <c r="I188" s="15"/>
      <c r="J188" s="7">
        <f t="shared" si="115"/>
        <v>0</v>
      </c>
      <c r="K188" s="15"/>
      <c r="L188" s="7"/>
      <c r="M188" s="15"/>
      <c r="N188" s="7"/>
      <c r="O188" s="117" t="s">
        <v>18</v>
      </c>
      <c r="P188" s="5">
        <v>20</v>
      </c>
      <c r="Q188" s="14">
        <f t="shared" si="116"/>
        <v>140</v>
      </c>
      <c r="R188" s="5">
        <v>50</v>
      </c>
      <c r="S188" s="5"/>
      <c r="T188" s="5"/>
      <c r="U188" s="5"/>
      <c r="V188" s="113" t="s">
        <v>55</v>
      </c>
      <c r="W188" s="16">
        <v>10</v>
      </c>
      <c r="X188" s="16">
        <f t="shared" si="117"/>
        <v>70</v>
      </c>
      <c r="Y188" s="16">
        <v>26.2</v>
      </c>
      <c r="Z188" s="16">
        <v>0.18</v>
      </c>
      <c r="AA188" s="16">
        <v>0</v>
      </c>
      <c r="AB188" s="16">
        <v>6.6</v>
      </c>
    </row>
    <row r="189" spans="1:29" x14ac:dyDescent="0.25">
      <c r="A189" s="115" t="s">
        <v>18</v>
      </c>
      <c r="B189" s="5">
        <v>20</v>
      </c>
      <c r="C189" s="14">
        <f t="shared" ref="C189:C194" si="118">B189*7</f>
        <v>140</v>
      </c>
      <c r="D189" s="5">
        <v>50</v>
      </c>
      <c r="E189" s="5"/>
      <c r="F189" s="5"/>
      <c r="G189" s="5"/>
      <c r="H189" s="117" t="s">
        <v>113</v>
      </c>
      <c r="I189" s="15"/>
      <c r="J189" s="7">
        <f t="shared" si="115"/>
        <v>0</v>
      </c>
      <c r="K189" s="15"/>
      <c r="L189" s="7"/>
      <c r="M189" s="15"/>
      <c r="N189" s="7"/>
      <c r="O189" s="111" t="s">
        <v>19</v>
      </c>
      <c r="P189" s="5">
        <v>30</v>
      </c>
      <c r="Q189" s="14">
        <f t="shared" si="116"/>
        <v>210</v>
      </c>
      <c r="R189" s="32">
        <v>108</v>
      </c>
      <c r="S189" s="32">
        <v>6.9</v>
      </c>
      <c r="T189" s="32">
        <v>8.6999999999999993</v>
      </c>
      <c r="U189" s="32">
        <v>0</v>
      </c>
      <c r="V189" s="113" t="s">
        <v>151</v>
      </c>
      <c r="W189" s="16">
        <v>20</v>
      </c>
      <c r="X189" s="16">
        <f t="shared" si="117"/>
        <v>140</v>
      </c>
      <c r="Y189" s="16">
        <v>76.8</v>
      </c>
      <c r="Z189" s="16">
        <v>0</v>
      </c>
      <c r="AA189" s="16">
        <v>0</v>
      </c>
      <c r="AB189" s="16">
        <v>19.16</v>
      </c>
    </row>
    <row r="190" spans="1:29" x14ac:dyDescent="0.25">
      <c r="A190" s="117" t="s">
        <v>19</v>
      </c>
      <c r="B190" s="5">
        <v>30</v>
      </c>
      <c r="C190" s="14">
        <f t="shared" si="118"/>
        <v>210</v>
      </c>
      <c r="D190" s="5">
        <v>108</v>
      </c>
      <c r="E190" s="5">
        <v>6.9</v>
      </c>
      <c r="F190" s="5">
        <v>8.6999999999999993</v>
      </c>
      <c r="G190" s="5">
        <v>0</v>
      </c>
      <c r="H190" s="116" t="s">
        <v>258</v>
      </c>
      <c r="I190" s="97">
        <v>20</v>
      </c>
      <c r="J190" s="97">
        <f t="shared" si="115"/>
        <v>140</v>
      </c>
      <c r="K190" s="97">
        <v>50</v>
      </c>
      <c r="L190" s="97"/>
      <c r="M190" s="97"/>
      <c r="N190" s="97"/>
      <c r="O190" s="9"/>
      <c r="P190" s="5"/>
      <c r="Q190" s="14">
        <f t="shared" si="116"/>
        <v>0</v>
      </c>
      <c r="R190" s="5"/>
      <c r="S190" s="5"/>
      <c r="T190" s="5"/>
      <c r="U190" s="5"/>
      <c r="V190" s="18"/>
      <c r="W190" s="16"/>
      <c r="X190" s="16">
        <f t="shared" si="117"/>
        <v>0</v>
      </c>
      <c r="Y190" s="16"/>
      <c r="Z190" s="16"/>
      <c r="AA190" s="16"/>
      <c r="AB190" s="16"/>
    </row>
    <row r="191" spans="1:29" x14ac:dyDescent="0.25">
      <c r="A191" s="116" t="s">
        <v>13</v>
      </c>
      <c r="B191" s="5">
        <v>2</v>
      </c>
      <c r="C191" s="14">
        <f t="shared" si="118"/>
        <v>14</v>
      </c>
      <c r="D191" s="32">
        <v>1.98</v>
      </c>
      <c r="E191" s="32">
        <v>0.4</v>
      </c>
      <c r="F191" s="32">
        <v>0.10199999999999999</v>
      </c>
      <c r="G191" s="32">
        <v>0.3</v>
      </c>
      <c r="H191" s="115" t="s">
        <v>247</v>
      </c>
      <c r="I191" s="16">
        <v>30</v>
      </c>
      <c r="J191" s="16">
        <f t="shared" si="115"/>
        <v>210</v>
      </c>
      <c r="K191" s="16">
        <v>83.1</v>
      </c>
      <c r="L191" s="16"/>
      <c r="M191" s="16"/>
      <c r="N191" s="16"/>
      <c r="O191" s="28"/>
      <c r="P191" s="5"/>
      <c r="Q191" s="14">
        <f t="shared" si="116"/>
        <v>0</v>
      </c>
      <c r="R191" s="5"/>
      <c r="S191" s="5"/>
      <c r="T191" s="5"/>
      <c r="U191" s="5"/>
      <c r="V191" s="18"/>
      <c r="W191" s="16"/>
      <c r="X191" s="16">
        <f t="shared" si="117"/>
        <v>0</v>
      </c>
      <c r="Y191" s="16"/>
      <c r="Z191" s="16"/>
      <c r="AA191" s="16"/>
      <c r="AB191" s="16"/>
    </row>
    <row r="192" spans="1:29" x14ac:dyDescent="0.25">
      <c r="A192" s="116" t="s">
        <v>14</v>
      </c>
      <c r="B192" s="5">
        <v>5</v>
      </c>
      <c r="C192" s="14">
        <f t="shared" si="118"/>
        <v>35</v>
      </c>
      <c r="D192" s="31">
        <v>18.95</v>
      </c>
      <c r="E192" s="7">
        <v>0</v>
      </c>
      <c r="F192" s="31">
        <v>0</v>
      </c>
      <c r="G192" s="7">
        <v>5</v>
      </c>
      <c r="H192" s="117" t="s">
        <v>13</v>
      </c>
      <c r="I192" s="15">
        <v>2</v>
      </c>
      <c r="J192" s="7">
        <f t="shared" si="115"/>
        <v>14</v>
      </c>
      <c r="K192" s="32">
        <v>1.98</v>
      </c>
      <c r="L192" s="32">
        <v>0.4</v>
      </c>
      <c r="M192" s="32">
        <v>0.10199999999999999</v>
      </c>
      <c r="N192" s="32">
        <v>0.3</v>
      </c>
      <c r="O192" s="117" t="s">
        <v>13</v>
      </c>
      <c r="P192" s="5">
        <v>2</v>
      </c>
      <c r="Q192" s="14">
        <f t="shared" si="116"/>
        <v>14</v>
      </c>
      <c r="R192" s="32">
        <v>1.98</v>
      </c>
      <c r="S192" s="32">
        <v>0.4</v>
      </c>
      <c r="T192" s="32">
        <v>0.10199999999999999</v>
      </c>
      <c r="U192" s="32">
        <v>0.3</v>
      </c>
      <c r="V192" s="18"/>
      <c r="W192" s="16"/>
      <c r="X192" s="16">
        <f t="shared" si="117"/>
        <v>0</v>
      </c>
      <c r="Y192" s="16"/>
      <c r="Z192" s="16"/>
      <c r="AA192" s="16"/>
      <c r="AB192" s="16"/>
    </row>
    <row r="193" spans="1:29" x14ac:dyDescent="0.25">
      <c r="A193" s="117" t="s">
        <v>131</v>
      </c>
      <c r="B193" s="5">
        <v>30</v>
      </c>
      <c r="C193" s="14">
        <f t="shared" si="118"/>
        <v>210</v>
      </c>
      <c r="D193" s="4">
        <v>158.9</v>
      </c>
      <c r="E193" s="8">
        <v>0.96</v>
      </c>
      <c r="F193" s="4">
        <v>0.84</v>
      </c>
      <c r="G193" s="8">
        <v>24.27</v>
      </c>
      <c r="H193" s="116" t="s">
        <v>14</v>
      </c>
      <c r="I193" s="15">
        <v>5</v>
      </c>
      <c r="J193" s="7">
        <f t="shared" si="115"/>
        <v>35</v>
      </c>
      <c r="K193" s="31">
        <v>18.95</v>
      </c>
      <c r="L193" s="7">
        <v>0</v>
      </c>
      <c r="M193" s="31">
        <v>0</v>
      </c>
      <c r="N193" s="7">
        <v>5</v>
      </c>
      <c r="O193" s="115" t="s">
        <v>14</v>
      </c>
      <c r="P193" s="5">
        <v>5</v>
      </c>
      <c r="Q193" s="14">
        <f t="shared" si="116"/>
        <v>35</v>
      </c>
      <c r="R193" s="31">
        <v>18.95</v>
      </c>
      <c r="S193" s="7">
        <v>0</v>
      </c>
      <c r="T193" s="31">
        <v>0</v>
      </c>
      <c r="U193" s="7">
        <v>5</v>
      </c>
      <c r="V193" s="18"/>
      <c r="W193" s="16"/>
      <c r="X193" s="16">
        <f t="shared" si="117"/>
        <v>0</v>
      </c>
      <c r="Y193" s="16"/>
      <c r="Z193" s="16"/>
      <c r="AA193" s="16"/>
      <c r="AB193" s="16"/>
      <c r="AC193">
        <f>SUM(C192,J193,Q193)</f>
        <v>105</v>
      </c>
    </row>
    <row r="194" spans="1:29" x14ac:dyDescent="0.25">
      <c r="A194" s="117" t="s">
        <v>42</v>
      </c>
      <c r="B194" s="6">
        <v>10</v>
      </c>
      <c r="C194" s="14">
        <f t="shared" si="118"/>
        <v>70</v>
      </c>
      <c r="D194" s="32">
        <v>88.7</v>
      </c>
      <c r="E194" s="32">
        <v>0.03</v>
      </c>
      <c r="F194" s="32">
        <v>9.8000000000000007</v>
      </c>
      <c r="G194" s="32">
        <v>0.06</v>
      </c>
      <c r="H194" s="116" t="s">
        <v>39</v>
      </c>
      <c r="I194" s="3">
        <v>30</v>
      </c>
      <c r="J194" s="7">
        <f t="shared" si="115"/>
        <v>210</v>
      </c>
      <c r="K194" s="31">
        <v>92.91</v>
      </c>
      <c r="L194" s="7">
        <v>3.12</v>
      </c>
      <c r="M194" s="31">
        <v>0.39</v>
      </c>
      <c r="N194" s="7">
        <v>19.23</v>
      </c>
      <c r="O194" s="117" t="s">
        <v>188</v>
      </c>
      <c r="P194" s="6">
        <v>30</v>
      </c>
      <c r="Q194" s="14">
        <f t="shared" si="116"/>
        <v>210</v>
      </c>
      <c r="R194" s="6">
        <v>158.91</v>
      </c>
      <c r="S194" s="6">
        <v>3.48</v>
      </c>
      <c r="T194" s="6">
        <v>8.91</v>
      </c>
      <c r="U194" s="6">
        <v>16.2</v>
      </c>
      <c r="V194" s="29"/>
      <c r="W194" s="17"/>
      <c r="X194" s="16">
        <f t="shared" si="117"/>
        <v>0</v>
      </c>
      <c r="Y194" s="22"/>
      <c r="Z194" s="17"/>
      <c r="AA194" s="17"/>
      <c r="AB194" s="17"/>
    </row>
    <row r="195" spans="1:29" x14ac:dyDescent="0.25">
      <c r="A195" s="25" t="s">
        <v>25</v>
      </c>
      <c r="B195" s="23">
        <f>SUM(B186:B187,B189:B194)</f>
        <v>227</v>
      </c>
      <c r="C195" s="23">
        <f>SUM(C186:C194)</f>
        <v>1589</v>
      </c>
      <c r="D195" s="23">
        <f>SUM(D186:D187,D189:D194)</f>
        <v>832.13000000000011</v>
      </c>
      <c r="E195" s="23">
        <f t="shared" ref="E195:G195" si="119">SUM(E186:E187,E189:E194)</f>
        <v>28.090000000000003</v>
      </c>
      <c r="F195" s="23">
        <f t="shared" si="119"/>
        <v>34.141999999999996</v>
      </c>
      <c r="G195" s="23">
        <f t="shared" si="119"/>
        <v>80.39</v>
      </c>
      <c r="H195" s="25" t="s">
        <v>25</v>
      </c>
      <c r="I195" s="23">
        <f>SUM(I186:I194)</f>
        <v>187</v>
      </c>
      <c r="J195" s="23">
        <f t="shared" ref="J195:N195" si="120">SUM(J186:J194)</f>
        <v>1309</v>
      </c>
      <c r="K195" s="23">
        <f t="shared" si="120"/>
        <v>592.94000000000005</v>
      </c>
      <c r="L195" s="23">
        <f t="shared" si="120"/>
        <v>9.1700000000000017</v>
      </c>
      <c r="M195" s="23">
        <f t="shared" si="120"/>
        <v>1.492</v>
      </c>
      <c r="N195" s="23">
        <f t="shared" si="120"/>
        <v>54.53</v>
      </c>
      <c r="O195" s="26" t="s">
        <v>25</v>
      </c>
      <c r="P195" s="24">
        <f>SUM(P186:P194)</f>
        <v>207</v>
      </c>
      <c r="Q195" s="24">
        <f t="shared" ref="Q195:U195" si="121">SUM(Q186:Q194)</f>
        <v>1449</v>
      </c>
      <c r="R195" s="24">
        <f t="shared" si="121"/>
        <v>756.64</v>
      </c>
      <c r="S195" s="24">
        <f t="shared" si="121"/>
        <v>28.779999999999998</v>
      </c>
      <c r="T195" s="24">
        <f t="shared" si="121"/>
        <v>39.132000000000005</v>
      </c>
      <c r="U195" s="24">
        <f t="shared" si="121"/>
        <v>59</v>
      </c>
      <c r="V195" s="27" t="s">
        <v>25</v>
      </c>
      <c r="W195" s="21">
        <f>SUM(W186:W189)</f>
        <v>60</v>
      </c>
      <c r="X195" s="21">
        <f t="shared" ref="X195:AB195" si="122">SUM(X186:X189)</f>
        <v>420</v>
      </c>
      <c r="Y195" s="21">
        <f t="shared" si="122"/>
        <v>286.25</v>
      </c>
      <c r="Z195" s="21">
        <f t="shared" si="122"/>
        <v>2.4600000000000004</v>
      </c>
      <c r="AA195" s="21">
        <f t="shared" si="122"/>
        <v>10.51</v>
      </c>
      <c r="AB195" s="21">
        <f t="shared" si="122"/>
        <v>31.689999999999998</v>
      </c>
    </row>
    <row r="196" spans="1:29" x14ac:dyDescent="0.25">
      <c r="H196" s="33" t="s">
        <v>149</v>
      </c>
      <c r="I196" s="33">
        <f>SUM(I195,B195,P195,W196,W195,W196)</f>
        <v>681</v>
      </c>
      <c r="J196" s="33">
        <f t="shared" ref="J196:N196" si="123">SUM(J195,C195,Q195,X196,X195,X196)</f>
        <v>4767</v>
      </c>
      <c r="K196" s="33">
        <f t="shared" si="123"/>
        <v>2467.96</v>
      </c>
      <c r="L196" s="33">
        <f t="shared" si="123"/>
        <v>68.5</v>
      </c>
      <c r="M196" s="33">
        <f t="shared" si="123"/>
        <v>85.275999999999996</v>
      </c>
      <c r="N196" s="33">
        <f t="shared" si="123"/>
        <v>225.61</v>
      </c>
    </row>
    <row r="198" spans="1:29" x14ac:dyDescent="0.25">
      <c r="A198" s="38"/>
      <c r="B198" s="38"/>
      <c r="C198" s="38"/>
      <c r="D198" s="38"/>
      <c r="E198" s="38"/>
      <c r="F198" s="38"/>
    </row>
    <row r="199" spans="1:29" x14ac:dyDescent="0.25">
      <c r="A199" s="36"/>
      <c r="B199" s="37" t="s">
        <v>1</v>
      </c>
      <c r="C199" s="44" t="s">
        <v>4</v>
      </c>
      <c r="D199" s="37" t="s">
        <v>3</v>
      </c>
      <c r="E199" s="44" t="s">
        <v>155</v>
      </c>
      <c r="F199" s="44" t="s">
        <v>153</v>
      </c>
      <c r="G199" s="40" t="s">
        <v>154</v>
      </c>
      <c r="H199" s="30" t="s">
        <v>160</v>
      </c>
      <c r="K199">
        <f>SUM(I196,I181,I166,I150,I134,I119,I104,I90,I89,I90,I73,I58,I41,I26,I12)</f>
        <v>9153.9428571428562</v>
      </c>
    </row>
    <row r="200" spans="1:29" x14ac:dyDescent="0.25">
      <c r="A200" s="11" t="s">
        <v>152</v>
      </c>
      <c r="B200" s="39">
        <f>(SUM(I196,I181,I166,I150,I134,I119,I104,I89,I73,I58,I41,I26)/12)</f>
        <v>722.28095238095227</v>
      </c>
      <c r="C200" s="39">
        <f t="shared" ref="C200:G200" si="124">(SUM(J196,J181,J166,J150,J134,J119,J104,J89,J73,J58,J41,J26,J12))/13</f>
        <v>4912.123076923077</v>
      </c>
      <c r="D200" s="39">
        <f t="shared" si="124"/>
        <v>2627.5661538461541</v>
      </c>
      <c r="E200" s="39">
        <f t="shared" si="124"/>
        <v>50.587615384615397</v>
      </c>
      <c r="F200" s="39">
        <f t="shared" si="124"/>
        <v>91.139076923076928</v>
      </c>
      <c r="G200" s="39">
        <f t="shared" si="124"/>
        <v>208.55923076923077</v>
      </c>
      <c r="H200" s="30" t="s">
        <v>161</v>
      </c>
      <c r="K200">
        <f>SUM(J196,J181,J166,J150,J135,J134,J135,J119,J104,J89,J73,J58,J41,J26,J12)</f>
        <v>63857.600000000006</v>
      </c>
    </row>
    <row r="202" spans="1:29" x14ac:dyDescent="0.25">
      <c r="H202" t="s">
        <v>163</v>
      </c>
      <c r="I202">
        <f>SUM(L196,L181,L166,L150,L134,L119,L104,L89,L73,L58,L41,L27,L27,L26,L12)</f>
        <v>657.63900000000012</v>
      </c>
    </row>
    <row r="203" spans="1:29" x14ac:dyDescent="0.25">
      <c r="H203" t="s">
        <v>164</v>
      </c>
      <c r="I203">
        <f>SUM(M196,M181,M166,M150,M134,M119,M104,M89,M73,M58,M41,M26,M12)</f>
        <v>1184.808</v>
      </c>
    </row>
    <row r="204" spans="1:29" x14ac:dyDescent="0.25">
      <c r="H204" t="s">
        <v>165</v>
      </c>
      <c r="I204">
        <f>SUM(N12,N26,N41,N58,N74,N74,N73,N89,N104,N119,N134,N150,N166,N181,N196)</f>
        <v>2711.27</v>
      </c>
    </row>
    <row r="206" spans="1:29" x14ac:dyDescent="0.25">
      <c r="I206" s="49">
        <v>625.1</v>
      </c>
    </row>
    <row r="207" spans="1:29" x14ac:dyDescent="0.25">
      <c r="I207" s="49">
        <v>1068</v>
      </c>
    </row>
    <row r="208" spans="1:29" x14ac:dyDescent="0.25">
      <c r="I208" s="49">
        <v>2561</v>
      </c>
    </row>
    <row r="210" spans="5:16" x14ac:dyDescent="0.25">
      <c r="E210">
        <f>SUM(I202:I204)</f>
        <v>4553.7170000000006</v>
      </c>
      <c r="G210">
        <f>E211*I202</f>
        <v>29947.018941630009</v>
      </c>
    </row>
    <row r="211" spans="5:16" x14ac:dyDescent="0.25">
      <c r="E211">
        <f>E210/100</f>
        <v>45.537170000000003</v>
      </c>
    </row>
    <row r="216" spans="5:16" ht="36" x14ac:dyDescent="0.55000000000000004">
      <c r="G216" s="106" t="s">
        <v>251</v>
      </c>
    </row>
    <row r="217" spans="5:16" ht="23.25" x14ac:dyDescent="0.35">
      <c r="H217" s="107" t="s">
        <v>250</v>
      </c>
      <c r="P217" s="49"/>
    </row>
    <row r="220" spans="5:16" ht="46.5" x14ac:dyDescent="0.7">
      <c r="G220" s="108" t="s">
        <v>255</v>
      </c>
    </row>
  </sheetData>
  <mergeCells count="65">
    <mergeCell ref="A1:AB1"/>
    <mergeCell ref="A2:G2"/>
    <mergeCell ref="H2:N2"/>
    <mergeCell ref="O2:U2"/>
    <mergeCell ref="V2:AB2"/>
    <mergeCell ref="A44:G44"/>
    <mergeCell ref="H44:N44"/>
    <mergeCell ref="O44:U44"/>
    <mergeCell ref="V44:AB44"/>
    <mergeCell ref="A14:AB14"/>
    <mergeCell ref="A15:G15"/>
    <mergeCell ref="H15:N15"/>
    <mergeCell ref="O15:U15"/>
    <mergeCell ref="V15:AB15"/>
    <mergeCell ref="A28:AB28"/>
    <mergeCell ref="A29:G29"/>
    <mergeCell ref="H29:N29"/>
    <mergeCell ref="O29:U29"/>
    <mergeCell ref="V29:AB29"/>
    <mergeCell ref="A43:AB43"/>
    <mergeCell ref="A92:G92"/>
    <mergeCell ref="H92:N92"/>
    <mergeCell ref="O92:U92"/>
    <mergeCell ref="V92:AB92"/>
    <mergeCell ref="A60:AB60"/>
    <mergeCell ref="A61:G61"/>
    <mergeCell ref="H61:N61"/>
    <mergeCell ref="O61:U61"/>
    <mergeCell ref="V61:AB61"/>
    <mergeCell ref="A75:AB75"/>
    <mergeCell ref="A76:G76"/>
    <mergeCell ref="H76:N76"/>
    <mergeCell ref="O76:U76"/>
    <mergeCell ref="V76:AB76"/>
    <mergeCell ref="A91:AB91"/>
    <mergeCell ref="A137:G137"/>
    <mergeCell ref="H137:N137"/>
    <mergeCell ref="O137:U137"/>
    <mergeCell ref="V137:AB137"/>
    <mergeCell ref="A106:AB106"/>
    <mergeCell ref="A107:G107"/>
    <mergeCell ref="H107:N107"/>
    <mergeCell ref="O107:U107"/>
    <mergeCell ref="V107:AB107"/>
    <mergeCell ref="A121:AB121"/>
    <mergeCell ref="A122:G122"/>
    <mergeCell ref="H122:N122"/>
    <mergeCell ref="O122:U122"/>
    <mergeCell ref="V122:AB122"/>
    <mergeCell ref="A136:AB136"/>
    <mergeCell ref="A184:G184"/>
    <mergeCell ref="H184:N184"/>
    <mergeCell ref="O184:U184"/>
    <mergeCell ref="V184:AB184"/>
    <mergeCell ref="A152:AB152"/>
    <mergeCell ref="A153:G153"/>
    <mergeCell ref="H153:N153"/>
    <mergeCell ref="O153:U153"/>
    <mergeCell ref="V153:AB153"/>
    <mergeCell ref="A168:AB168"/>
    <mergeCell ref="A169:G169"/>
    <mergeCell ref="H169:N169"/>
    <mergeCell ref="O169:U169"/>
    <mergeCell ref="V169:AB169"/>
    <mergeCell ref="A183:AB183"/>
  </mergeCells>
  <pageMargins left="0.7" right="0.7" top="0.75" bottom="0.75" header="0.3" footer="0.3"/>
  <pageSetup paperSize="9" orientation="portrait" horizontalDpi="180" verticalDpi="180" r:id="rId1"/>
  <ignoredErrors>
    <ignoredError sqref="P25 R25:U25" formulaRange="1"/>
    <ignoredError sqref="C188 R57 C195 Q50 K15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J208"/>
  <sheetViews>
    <sheetView tabSelected="1" zoomScale="82" zoomScaleNormal="82" workbookViewId="0">
      <selection activeCell="B35" sqref="B35"/>
    </sheetView>
  </sheetViews>
  <sheetFormatPr defaultRowHeight="15" x14ac:dyDescent="0.25"/>
  <cols>
    <col min="1" max="1" width="4.7109375" customWidth="1"/>
    <col min="2" max="2" width="19.7109375" customWidth="1"/>
    <col min="3" max="3" width="3.42578125" customWidth="1"/>
    <col min="4" max="5" width="3.140625" customWidth="1"/>
    <col min="6" max="6" width="3.85546875" customWidth="1"/>
    <col min="7" max="7" width="3.5703125" customWidth="1"/>
    <col min="8" max="8" width="4" customWidth="1"/>
    <col min="9" max="9" width="3.5703125" customWidth="1"/>
    <col min="10" max="11" width="3.7109375" customWidth="1"/>
    <col min="12" max="12" width="3.42578125" customWidth="1"/>
    <col min="13" max="13" width="3.85546875" customWidth="1"/>
    <col min="14" max="14" width="3.7109375" customWidth="1"/>
    <col min="15" max="15" width="3.85546875" customWidth="1"/>
    <col min="17" max="17" width="5.85546875" customWidth="1"/>
    <col min="18" max="18" width="5.28515625" customWidth="1"/>
    <col min="19" max="19" width="4.5703125" customWidth="1"/>
    <col min="20" max="20" width="3.28515625" customWidth="1"/>
    <col min="21" max="21" width="20.140625" customWidth="1"/>
    <col min="22" max="22" width="4.5703125" customWidth="1"/>
    <col min="23" max="23" width="5" customWidth="1"/>
    <col min="24" max="24" width="4.85546875" customWidth="1"/>
    <col min="25" max="25" width="5.28515625" customWidth="1"/>
    <col min="26" max="26" width="4.42578125" customWidth="1"/>
    <col min="27" max="27" width="5.28515625" customWidth="1"/>
    <col min="28" max="29" width="4.140625" customWidth="1"/>
    <col min="30" max="30" width="4.7109375" customWidth="1"/>
    <col min="31" max="33" width="4.5703125" customWidth="1"/>
    <col min="34" max="34" width="4.85546875" customWidth="1"/>
    <col min="35" max="35" width="13.7109375" customWidth="1"/>
  </cols>
  <sheetData>
    <row r="3" spans="1:36" x14ac:dyDescent="0.25">
      <c r="B3" s="51" t="s">
        <v>166</v>
      </c>
      <c r="C3" s="51">
        <v>1</v>
      </c>
      <c r="D3" s="51">
        <v>2</v>
      </c>
      <c r="E3" s="51">
        <v>3</v>
      </c>
      <c r="F3" s="51">
        <v>4</v>
      </c>
      <c r="G3" s="51">
        <v>5</v>
      </c>
      <c r="H3" s="51">
        <v>6</v>
      </c>
      <c r="I3" s="51">
        <v>7</v>
      </c>
      <c r="J3" s="51">
        <v>8</v>
      </c>
      <c r="K3" s="51">
        <v>9</v>
      </c>
      <c r="L3" s="51">
        <v>10</v>
      </c>
      <c r="M3" s="51">
        <v>11</v>
      </c>
      <c r="N3" s="51">
        <v>12</v>
      </c>
      <c r="O3" s="51">
        <v>13</v>
      </c>
      <c r="P3" s="51" t="s">
        <v>167</v>
      </c>
      <c r="U3" s="51" t="s">
        <v>166</v>
      </c>
      <c r="V3" s="51">
        <v>1</v>
      </c>
      <c r="W3" s="51">
        <v>2</v>
      </c>
      <c r="X3" s="51">
        <v>3</v>
      </c>
      <c r="Y3" s="51">
        <v>4</v>
      </c>
      <c r="Z3" s="51">
        <v>5</v>
      </c>
      <c r="AA3" s="51">
        <v>6</v>
      </c>
      <c r="AB3" s="51">
        <v>7</v>
      </c>
      <c r="AC3" s="51">
        <v>8</v>
      </c>
      <c r="AD3" s="51">
        <v>9</v>
      </c>
      <c r="AE3" s="51">
        <v>10</v>
      </c>
      <c r="AF3" s="51">
        <v>11</v>
      </c>
      <c r="AG3" s="51">
        <v>12</v>
      </c>
      <c r="AH3" s="51">
        <v>13</v>
      </c>
      <c r="AI3" s="51" t="s">
        <v>167</v>
      </c>
      <c r="AJ3">
        <f>SUM(AI4:AI12)</f>
        <v>9030</v>
      </c>
    </row>
    <row r="4" spans="1:36" x14ac:dyDescent="0.25">
      <c r="A4">
        <v>1</v>
      </c>
      <c r="B4" s="21" t="s">
        <v>168</v>
      </c>
      <c r="C4" s="21"/>
      <c r="D4" s="21" t="s">
        <v>165</v>
      </c>
      <c r="E4" s="21"/>
      <c r="F4" s="21"/>
      <c r="G4" s="21"/>
      <c r="H4" s="21" t="s">
        <v>165</v>
      </c>
      <c r="I4" s="21"/>
      <c r="J4" s="21"/>
      <c r="K4" s="21"/>
      <c r="L4" s="21"/>
      <c r="M4" s="21" t="s">
        <v>165</v>
      </c>
      <c r="N4" s="21"/>
      <c r="O4" s="21" t="s">
        <v>169</v>
      </c>
      <c r="P4" s="52">
        <v>4</v>
      </c>
      <c r="R4">
        <v>230</v>
      </c>
      <c r="T4">
        <v>1</v>
      </c>
      <c r="U4" s="21" t="s">
        <v>168</v>
      </c>
      <c r="V4" s="21"/>
      <c r="W4" s="48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52">
        <f>SUM(V4:AH4)</f>
        <v>0</v>
      </c>
    </row>
    <row r="5" spans="1:36" x14ac:dyDescent="0.25">
      <c r="A5">
        <v>2</v>
      </c>
      <c r="B5" s="21" t="s">
        <v>170</v>
      </c>
      <c r="C5" s="21"/>
      <c r="D5" s="21" t="s">
        <v>169</v>
      </c>
      <c r="E5" s="21"/>
      <c r="F5" s="21"/>
      <c r="G5" s="21"/>
      <c r="H5" s="21" t="s">
        <v>169</v>
      </c>
      <c r="I5" s="21"/>
      <c r="J5" s="21"/>
      <c r="K5" s="21"/>
      <c r="L5" s="21"/>
      <c r="M5" s="21"/>
      <c r="N5" s="21" t="s">
        <v>169</v>
      </c>
      <c r="O5" s="21"/>
      <c r="P5" s="52">
        <v>3</v>
      </c>
      <c r="T5">
        <v>2</v>
      </c>
      <c r="U5" s="21" t="s">
        <v>170</v>
      </c>
      <c r="V5" s="21"/>
      <c r="W5" s="21">
        <v>490</v>
      </c>
      <c r="X5" s="21"/>
      <c r="Y5" s="21"/>
      <c r="Z5" s="21"/>
      <c r="AA5" s="21">
        <v>490</v>
      </c>
      <c r="AB5" s="21"/>
      <c r="AC5" s="21"/>
      <c r="AD5" s="21"/>
      <c r="AE5" s="21">
        <v>490</v>
      </c>
      <c r="AF5" s="21"/>
      <c r="AG5" s="21">
        <v>420</v>
      </c>
      <c r="AH5" s="21"/>
      <c r="AI5" s="52">
        <f t="shared" ref="AI5:AI12" si="0">SUM(V5:AH5)</f>
        <v>1890</v>
      </c>
      <c r="AJ5">
        <f>1700+1890</f>
        <v>3590</v>
      </c>
    </row>
    <row r="6" spans="1:36" x14ac:dyDescent="0.25">
      <c r="A6">
        <v>3</v>
      </c>
      <c r="B6" s="21" t="s">
        <v>16</v>
      </c>
      <c r="C6" s="21" t="s">
        <v>165</v>
      </c>
      <c r="D6" s="21"/>
      <c r="E6" s="21"/>
      <c r="F6" s="21" t="s">
        <v>165</v>
      </c>
      <c r="G6" s="21"/>
      <c r="H6" s="21"/>
      <c r="I6" s="21"/>
      <c r="J6" s="21" t="s">
        <v>169</v>
      </c>
      <c r="K6" s="21" t="s">
        <v>165</v>
      </c>
      <c r="L6" s="21"/>
      <c r="M6" s="21"/>
      <c r="N6" s="21"/>
      <c r="O6" s="21" t="s">
        <v>165</v>
      </c>
      <c r="P6" s="52">
        <v>5</v>
      </c>
      <c r="T6">
        <v>3</v>
      </c>
      <c r="U6" s="21" t="s">
        <v>16</v>
      </c>
      <c r="V6" s="21">
        <v>490</v>
      </c>
      <c r="W6" s="21"/>
      <c r="X6" s="21"/>
      <c r="Y6" s="21">
        <v>490</v>
      </c>
      <c r="Z6" s="21"/>
      <c r="AA6" s="21"/>
      <c r="AB6" s="21"/>
      <c r="AC6" s="21">
        <v>490</v>
      </c>
      <c r="AD6" s="21">
        <v>420</v>
      </c>
      <c r="AE6" s="21"/>
      <c r="AF6" s="21"/>
      <c r="AG6" s="21">
        <v>490</v>
      </c>
      <c r="AH6" s="21">
        <v>420</v>
      </c>
      <c r="AI6" s="52">
        <f t="shared" si="0"/>
        <v>2800</v>
      </c>
    </row>
    <row r="7" spans="1:36" x14ac:dyDescent="0.25">
      <c r="A7">
        <v>4</v>
      </c>
      <c r="B7" s="21" t="s">
        <v>54</v>
      </c>
      <c r="C7" s="21"/>
      <c r="D7" s="21"/>
      <c r="E7" s="21" t="s">
        <v>169</v>
      </c>
      <c r="F7" s="21"/>
      <c r="G7" s="21"/>
      <c r="H7" s="21"/>
      <c r="I7" s="21"/>
      <c r="J7" s="21"/>
      <c r="K7" s="21" t="s">
        <v>169</v>
      </c>
      <c r="L7" s="21"/>
      <c r="M7" s="21"/>
      <c r="N7" s="21"/>
      <c r="O7" s="21"/>
      <c r="P7" s="52">
        <v>2</v>
      </c>
      <c r="T7">
        <v>4</v>
      </c>
      <c r="U7" s="21" t="s">
        <v>54</v>
      </c>
      <c r="V7" s="21"/>
      <c r="W7" s="21"/>
      <c r="X7" s="21">
        <v>490</v>
      </c>
      <c r="Y7" s="21"/>
      <c r="Z7" s="21"/>
      <c r="AA7" s="21"/>
      <c r="AB7" s="21"/>
      <c r="AC7" s="21"/>
      <c r="AD7" s="21">
        <v>420</v>
      </c>
      <c r="AE7" s="21"/>
      <c r="AF7" s="21"/>
      <c r="AG7" s="21"/>
      <c r="AH7" s="21"/>
      <c r="AI7" s="52">
        <f t="shared" si="0"/>
        <v>910</v>
      </c>
    </row>
    <row r="8" spans="1:36" x14ac:dyDescent="0.25">
      <c r="A8">
        <v>5</v>
      </c>
      <c r="B8" s="21" t="s">
        <v>119</v>
      </c>
      <c r="C8" s="21"/>
      <c r="D8" s="21"/>
      <c r="E8" s="21"/>
      <c r="F8" s="21"/>
      <c r="G8" s="21" t="s">
        <v>169</v>
      </c>
      <c r="H8" s="21"/>
      <c r="I8" s="21" t="s">
        <v>169</v>
      </c>
      <c r="J8" s="21"/>
      <c r="K8" s="21"/>
      <c r="L8" s="21" t="s">
        <v>169</v>
      </c>
      <c r="M8" s="21"/>
      <c r="N8" s="21"/>
      <c r="O8" s="21"/>
      <c r="P8" s="52">
        <v>3</v>
      </c>
      <c r="T8">
        <v>5</v>
      </c>
      <c r="U8" s="21" t="s">
        <v>119</v>
      </c>
      <c r="V8" s="21"/>
      <c r="W8" s="21"/>
      <c r="X8" s="21"/>
      <c r="Y8" s="21"/>
      <c r="Z8" s="21">
        <v>490</v>
      </c>
      <c r="AA8" s="21"/>
      <c r="AB8" s="21">
        <v>490</v>
      </c>
      <c r="AC8" s="21"/>
      <c r="AD8" s="21"/>
      <c r="AE8" s="21"/>
      <c r="AF8" s="21"/>
      <c r="AG8" s="21"/>
      <c r="AH8" s="21"/>
      <c r="AI8" s="52">
        <f t="shared" si="0"/>
        <v>980</v>
      </c>
    </row>
    <row r="9" spans="1:36" x14ac:dyDescent="0.25">
      <c r="A9">
        <v>6</v>
      </c>
      <c r="B9" s="21" t="s">
        <v>141</v>
      </c>
      <c r="C9" s="21"/>
      <c r="D9" s="21"/>
      <c r="E9" s="21" t="s">
        <v>165</v>
      </c>
      <c r="F9" s="21"/>
      <c r="G9" s="21"/>
      <c r="H9" s="21"/>
      <c r="I9" s="21"/>
      <c r="J9" s="21" t="s">
        <v>165</v>
      </c>
      <c r="K9" s="21"/>
      <c r="L9" s="21"/>
      <c r="M9" s="21"/>
      <c r="N9" s="21"/>
      <c r="O9" s="21"/>
      <c r="P9" s="52">
        <v>2</v>
      </c>
      <c r="T9">
        <v>6</v>
      </c>
      <c r="U9" s="21" t="s">
        <v>141</v>
      </c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52">
        <f t="shared" si="0"/>
        <v>0</v>
      </c>
    </row>
    <row r="10" spans="1:36" x14ac:dyDescent="0.25">
      <c r="A10">
        <v>7</v>
      </c>
      <c r="B10" s="21" t="s">
        <v>132</v>
      </c>
      <c r="C10" s="21"/>
      <c r="D10" s="21"/>
      <c r="E10" s="21"/>
      <c r="F10" s="21"/>
      <c r="G10" s="21"/>
      <c r="H10" s="21"/>
      <c r="I10" s="21" t="s">
        <v>165</v>
      </c>
      <c r="J10" s="21"/>
      <c r="K10" s="21"/>
      <c r="L10" s="21" t="s">
        <v>165</v>
      </c>
      <c r="M10" s="21"/>
      <c r="N10" s="21"/>
      <c r="O10" s="21"/>
      <c r="P10" s="52">
        <v>2</v>
      </c>
      <c r="T10">
        <v>7</v>
      </c>
      <c r="U10" s="21" t="s">
        <v>132</v>
      </c>
      <c r="V10" s="21"/>
      <c r="W10" s="21"/>
      <c r="X10" s="21"/>
      <c r="Y10" s="21"/>
      <c r="Z10" s="21">
        <v>490</v>
      </c>
      <c r="AA10" s="21"/>
      <c r="AB10" s="21">
        <v>490</v>
      </c>
      <c r="AC10" s="21"/>
      <c r="AD10" s="21"/>
      <c r="AE10" s="21">
        <v>490</v>
      </c>
      <c r="AF10" s="21"/>
      <c r="AG10" s="21"/>
      <c r="AH10" s="21"/>
      <c r="AI10" s="52">
        <f t="shared" si="0"/>
        <v>1470</v>
      </c>
    </row>
    <row r="11" spans="1:36" x14ac:dyDescent="0.25">
      <c r="A11">
        <v>8</v>
      </c>
      <c r="B11" s="21" t="s">
        <v>121</v>
      </c>
      <c r="C11" s="21"/>
      <c r="D11" s="21"/>
      <c r="E11" s="21"/>
      <c r="F11" s="21"/>
      <c r="G11" s="21" t="s">
        <v>165</v>
      </c>
      <c r="H11" s="21"/>
      <c r="I11" s="21"/>
      <c r="J11" s="21"/>
      <c r="K11" s="21"/>
      <c r="L11" s="21"/>
      <c r="M11" s="21"/>
      <c r="N11" s="21"/>
      <c r="O11" s="21"/>
      <c r="P11" s="52">
        <v>1</v>
      </c>
      <c r="T11">
        <v>8</v>
      </c>
      <c r="U11" s="21" t="s">
        <v>121</v>
      </c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52">
        <f t="shared" si="0"/>
        <v>0</v>
      </c>
    </row>
    <row r="12" spans="1:36" x14ac:dyDescent="0.25">
      <c r="A12">
        <v>9</v>
      </c>
      <c r="B12" s="21" t="s">
        <v>108</v>
      </c>
      <c r="C12" s="21"/>
      <c r="D12" s="21"/>
      <c r="E12" s="21"/>
      <c r="F12" s="21" t="s">
        <v>169</v>
      </c>
      <c r="G12" s="21"/>
      <c r="H12" s="21"/>
      <c r="I12" s="21"/>
      <c r="J12" s="21"/>
      <c r="K12" s="21"/>
      <c r="L12" s="21"/>
      <c r="M12" s="21" t="s">
        <v>169</v>
      </c>
      <c r="N12" s="21"/>
      <c r="O12" s="21"/>
      <c r="P12" s="52">
        <v>2</v>
      </c>
      <c r="T12">
        <v>9</v>
      </c>
      <c r="U12" s="21" t="s">
        <v>108</v>
      </c>
      <c r="V12" s="21"/>
      <c r="W12" s="21"/>
      <c r="X12" s="21"/>
      <c r="Y12" s="21">
        <v>490</v>
      </c>
      <c r="Z12" s="21"/>
      <c r="AA12" s="21"/>
      <c r="AB12" s="21"/>
      <c r="AC12" s="21"/>
      <c r="AD12" s="21"/>
      <c r="AE12" s="21"/>
      <c r="AF12" s="21">
        <v>490</v>
      </c>
      <c r="AG12" s="21"/>
      <c r="AH12" s="21"/>
      <c r="AI12" s="52">
        <f t="shared" si="0"/>
        <v>980</v>
      </c>
    </row>
    <row r="14" spans="1:36" x14ac:dyDescent="0.25">
      <c r="A14" s="52"/>
      <c r="B14" s="53" t="s">
        <v>172</v>
      </c>
      <c r="C14" s="53">
        <v>1</v>
      </c>
      <c r="D14" s="53">
        <v>2</v>
      </c>
      <c r="E14" s="53">
        <v>3</v>
      </c>
      <c r="F14" s="53">
        <v>4</v>
      </c>
      <c r="G14" s="53">
        <v>5</v>
      </c>
      <c r="H14" s="53">
        <v>6</v>
      </c>
      <c r="I14" s="53">
        <v>7</v>
      </c>
      <c r="J14" s="53">
        <v>8</v>
      </c>
      <c r="K14" s="53">
        <v>9</v>
      </c>
      <c r="L14" s="53">
        <v>10</v>
      </c>
      <c r="M14" s="53">
        <v>11</v>
      </c>
      <c r="N14" s="53">
        <v>12</v>
      </c>
      <c r="O14" s="53">
        <v>13</v>
      </c>
      <c r="P14" s="54" t="s">
        <v>174</v>
      </c>
      <c r="T14" s="52"/>
      <c r="U14" s="53" t="s">
        <v>172</v>
      </c>
      <c r="V14" s="53">
        <v>1</v>
      </c>
      <c r="W14" s="53">
        <v>2</v>
      </c>
      <c r="X14" s="53">
        <v>3</v>
      </c>
      <c r="Y14" s="53">
        <v>4</v>
      </c>
      <c r="Z14" s="53">
        <v>5</v>
      </c>
      <c r="AA14" s="53">
        <v>6</v>
      </c>
      <c r="AB14" s="53">
        <v>7</v>
      </c>
      <c r="AC14" s="53">
        <v>8</v>
      </c>
      <c r="AD14" s="53">
        <v>9</v>
      </c>
      <c r="AE14" s="53">
        <v>10</v>
      </c>
      <c r="AF14" s="53">
        <v>11</v>
      </c>
      <c r="AG14" s="53">
        <v>12</v>
      </c>
      <c r="AH14" s="53">
        <v>13</v>
      </c>
      <c r="AI14" s="54" t="s">
        <v>174</v>
      </c>
      <c r="AJ14">
        <f>SUM(AI15:AI21)</f>
        <v>4690</v>
      </c>
    </row>
    <row r="15" spans="1:36" x14ac:dyDescent="0.25">
      <c r="A15" s="58">
        <v>1</v>
      </c>
      <c r="B15" s="21" t="s">
        <v>52</v>
      </c>
      <c r="C15" s="21"/>
      <c r="D15" s="21"/>
      <c r="E15" s="21" t="s">
        <v>171</v>
      </c>
      <c r="F15" s="21"/>
      <c r="G15" s="21"/>
      <c r="H15" s="21"/>
      <c r="I15" s="21"/>
      <c r="J15" s="21"/>
      <c r="K15" s="21" t="s">
        <v>171</v>
      </c>
      <c r="L15" s="21"/>
      <c r="M15" s="21"/>
      <c r="N15" s="21" t="s">
        <v>171</v>
      </c>
      <c r="O15" s="21"/>
      <c r="P15" s="52">
        <v>3</v>
      </c>
      <c r="T15" s="58">
        <v>1</v>
      </c>
      <c r="U15" s="21" t="s">
        <v>52</v>
      </c>
      <c r="V15" s="21"/>
      <c r="W15" s="21"/>
      <c r="X15" s="21">
        <v>350</v>
      </c>
      <c r="Y15" s="21"/>
      <c r="Z15" s="21"/>
      <c r="AA15" s="21"/>
      <c r="AB15" s="21"/>
      <c r="AC15" s="21"/>
      <c r="AD15" s="21">
        <v>350</v>
      </c>
      <c r="AE15" s="21"/>
      <c r="AF15" s="21"/>
      <c r="AG15" s="21">
        <v>350</v>
      </c>
      <c r="AH15" s="21"/>
      <c r="AI15" s="52">
        <f>SUM(V15:AH15)</f>
        <v>1050</v>
      </c>
    </row>
    <row r="16" spans="1:36" x14ac:dyDescent="0.25">
      <c r="A16" s="58">
        <v>2</v>
      </c>
      <c r="B16" s="21" t="s">
        <v>173</v>
      </c>
      <c r="C16" s="21"/>
      <c r="D16" s="21"/>
      <c r="E16" s="21"/>
      <c r="F16" s="21"/>
      <c r="G16" s="21"/>
      <c r="H16" s="21" t="s">
        <v>171</v>
      </c>
      <c r="I16" s="21"/>
      <c r="J16" s="21"/>
      <c r="K16" s="21"/>
      <c r="L16" s="21"/>
      <c r="M16" s="21"/>
      <c r="N16" s="21"/>
      <c r="O16" s="21"/>
      <c r="P16" s="52">
        <v>1</v>
      </c>
      <c r="T16" s="58">
        <v>2</v>
      </c>
      <c r="U16" s="21" t="s">
        <v>173</v>
      </c>
      <c r="V16" s="21"/>
      <c r="W16" s="21"/>
      <c r="X16" s="21"/>
      <c r="Y16" s="21"/>
      <c r="Z16" s="21"/>
      <c r="AA16" s="21">
        <v>350</v>
      </c>
      <c r="AB16" s="21"/>
      <c r="AC16" s="21"/>
      <c r="AD16" s="21"/>
      <c r="AE16" s="21"/>
      <c r="AF16" s="21"/>
      <c r="AG16" s="21"/>
      <c r="AH16" s="21"/>
      <c r="AI16" s="52">
        <f t="shared" ref="AI16:AI21" si="1">SUM(V16:AH16)</f>
        <v>350</v>
      </c>
    </row>
    <row r="17" spans="1:36" x14ac:dyDescent="0.25">
      <c r="A17" s="58">
        <v>3</v>
      </c>
      <c r="B17" s="21" t="s">
        <v>11</v>
      </c>
      <c r="C17" s="21" t="s">
        <v>171</v>
      </c>
      <c r="D17" s="21"/>
      <c r="E17" s="21"/>
      <c r="F17" s="21"/>
      <c r="G17" s="21"/>
      <c r="H17" s="21"/>
      <c r="I17" s="21"/>
      <c r="J17" s="21" t="s">
        <v>171</v>
      </c>
      <c r="K17" s="21"/>
      <c r="L17" s="21"/>
      <c r="M17" s="21"/>
      <c r="N17" s="21"/>
      <c r="O17" s="21"/>
      <c r="P17" s="52">
        <v>2</v>
      </c>
      <c r="T17" s="58">
        <v>3</v>
      </c>
      <c r="U17" s="21" t="s">
        <v>11</v>
      </c>
      <c r="V17" s="21">
        <v>350</v>
      </c>
      <c r="W17" s="21"/>
      <c r="X17" s="21"/>
      <c r="Y17" s="21"/>
      <c r="Z17" s="21"/>
      <c r="AA17" s="21"/>
      <c r="AB17" s="21"/>
      <c r="AC17" s="21">
        <v>350</v>
      </c>
      <c r="AD17" s="21"/>
      <c r="AE17" s="21"/>
      <c r="AF17" s="21"/>
      <c r="AG17" s="21"/>
      <c r="AH17" s="21"/>
      <c r="AI17" s="52">
        <f t="shared" si="1"/>
        <v>700</v>
      </c>
    </row>
    <row r="18" spans="1:36" x14ac:dyDescent="0.25">
      <c r="A18" s="58">
        <v>4</v>
      </c>
      <c r="B18" s="21" t="s">
        <v>145</v>
      </c>
      <c r="C18" s="21"/>
      <c r="D18" s="21"/>
      <c r="E18" s="21"/>
      <c r="F18" s="21" t="s">
        <v>171</v>
      </c>
      <c r="G18" s="21"/>
      <c r="H18" s="21"/>
      <c r="I18" s="21"/>
      <c r="J18" s="21"/>
      <c r="K18" s="21"/>
      <c r="L18" s="21"/>
      <c r="M18" s="21" t="s">
        <v>171</v>
      </c>
      <c r="N18" s="21"/>
      <c r="O18" s="21"/>
      <c r="P18" s="52">
        <v>2</v>
      </c>
      <c r="T18" s="58">
        <v>4</v>
      </c>
      <c r="U18" s="21" t="s">
        <v>145</v>
      </c>
      <c r="V18" s="21"/>
      <c r="W18" s="21"/>
      <c r="X18" s="21"/>
      <c r="Y18" s="21">
        <v>350</v>
      </c>
      <c r="Z18" s="21"/>
      <c r="AA18" s="21"/>
      <c r="AB18" s="21"/>
      <c r="AC18" s="21"/>
      <c r="AD18" s="21"/>
      <c r="AE18" s="21"/>
      <c r="AF18" s="21">
        <v>350</v>
      </c>
      <c r="AG18" s="21"/>
      <c r="AH18" s="21"/>
      <c r="AI18" s="52">
        <f t="shared" si="1"/>
        <v>700</v>
      </c>
    </row>
    <row r="19" spans="1:36" x14ac:dyDescent="0.25">
      <c r="A19" s="58">
        <v>5</v>
      </c>
      <c r="B19" s="55" t="s">
        <v>37</v>
      </c>
      <c r="C19" s="21"/>
      <c r="D19" s="56" t="s">
        <v>171</v>
      </c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62">
        <v>1</v>
      </c>
      <c r="T19" s="58">
        <v>5</v>
      </c>
      <c r="U19" s="55" t="s">
        <v>37</v>
      </c>
      <c r="V19" s="21"/>
      <c r="W19" s="21">
        <v>350</v>
      </c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2">
        <f t="shared" si="1"/>
        <v>350</v>
      </c>
    </row>
    <row r="20" spans="1:36" x14ac:dyDescent="0.25">
      <c r="A20" s="59">
        <v>6</v>
      </c>
      <c r="B20" s="55" t="s">
        <v>175</v>
      </c>
      <c r="C20" s="21"/>
      <c r="D20" s="56"/>
      <c r="E20" s="56"/>
      <c r="F20" s="56"/>
      <c r="G20" s="56" t="s">
        <v>171</v>
      </c>
      <c r="H20" s="56"/>
      <c r="I20" s="56"/>
      <c r="J20" s="56"/>
      <c r="K20" s="56"/>
      <c r="L20" s="56"/>
      <c r="M20" s="56"/>
      <c r="N20" s="56"/>
      <c r="O20" s="56" t="s">
        <v>171</v>
      </c>
      <c r="P20" s="62">
        <v>2</v>
      </c>
      <c r="T20" s="59">
        <v>6</v>
      </c>
      <c r="U20" s="55" t="s">
        <v>175</v>
      </c>
      <c r="V20" s="21"/>
      <c r="W20" s="56"/>
      <c r="X20" s="56"/>
      <c r="Y20" s="56"/>
      <c r="Z20" s="21">
        <v>350</v>
      </c>
      <c r="AA20" s="56"/>
      <c r="AB20" s="56"/>
      <c r="AC20" s="56"/>
      <c r="AD20" s="56"/>
      <c r="AE20" s="56"/>
      <c r="AF20" s="56"/>
      <c r="AG20" s="56"/>
      <c r="AH20" s="21">
        <v>350</v>
      </c>
      <c r="AI20" s="52">
        <f t="shared" si="1"/>
        <v>700</v>
      </c>
    </row>
    <row r="21" spans="1:36" x14ac:dyDescent="0.25">
      <c r="A21" s="61">
        <v>7</v>
      </c>
      <c r="B21" s="55" t="s">
        <v>176</v>
      </c>
      <c r="C21" s="21"/>
      <c r="D21" s="56"/>
      <c r="E21" s="56"/>
      <c r="F21" s="56"/>
      <c r="G21" s="56"/>
      <c r="H21" s="56"/>
      <c r="I21" s="56" t="s">
        <v>171</v>
      </c>
      <c r="J21" s="56"/>
      <c r="K21" s="56"/>
      <c r="L21" s="56" t="s">
        <v>171</v>
      </c>
      <c r="M21" s="56"/>
      <c r="N21" s="56"/>
      <c r="O21" s="56"/>
      <c r="P21" s="62">
        <v>2</v>
      </c>
      <c r="T21" s="61">
        <v>7</v>
      </c>
      <c r="U21" s="55" t="s">
        <v>176</v>
      </c>
      <c r="V21" s="21"/>
      <c r="W21" s="56"/>
      <c r="X21" s="56"/>
      <c r="Y21" s="56"/>
      <c r="Z21" s="56"/>
      <c r="AA21" s="56"/>
      <c r="AB21" s="56">
        <v>420</v>
      </c>
      <c r="AC21" s="56"/>
      <c r="AD21" s="56"/>
      <c r="AE21" s="56">
        <v>420</v>
      </c>
      <c r="AF21" s="56"/>
      <c r="AG21" s="56"/>
      <c r="AH21" s="56"/>
      <c r="AI21" s="52">
        <f t="shared" si="1"/>
        <v>840</v>
      </c>
    </row>
    <row r="23" spans="1:36" x14ac:dyDescent="0.25">
      <c r="A23" s="52"/>
      <c r="B23" s="63" t="s">
        <v>177</v>
      </c>
      <c r="C23" s="63">
        <v>1</v>
      </c>
      <c r="D23" s="63">
        <v>2</v>
      </c>
      <c r="E23" s="63">
        <v>3</v>
      </c>
      <c r="F23" s="63">
        <v>4</v>
      </c>
      <c r="G23" s="63">
        <v>5</v>
      </c>
      <c r="H23" s="63">
        <v>6</v>
      </c>
      <c r="I23" s="63">
        <v>7</v>
      </c>
      <c r="J23" s="63">
        <v>8</v>
      </c>
      <c r="K23" s="63">
        <v>9</v>
      </c>
      <c r="L23" s="63">
        <v>10</v>
      </c>
      <c r="M23" s="63">
        <v>11</v>
      </c>
      <c r="N23" s="63">
        <v>12</v>
      </c>
      <c r="O23" s="63">
        <v>13</v>
      </c>
      <c r="P23" s="64" t="s">
        <v>174</v>
      </c>
      <c r="T23" s="52"/>
      <c r="U23" s="63" t="s">
        <v>177</v>
      </c>
      <c r="V23" s="63">
        <v>1</v>
      </c>
      <c r="W23" s="63">
        <v>2</v>
      </c>
      <c r="X23" s="63">
        <v>3</v>
      </c>
      <c r="Y23" s="63">
        <v>4</v>
      </c>
      <c r="Z23" s="63">
        <v>5</v>
      </c>
      <c r="AA23" s="63">
        <v>6</v>
      </c>
      <c r="AB23" s="63">
        <v>7</v>
      </c>
      <c r="AC23" s="63">
        <v>8</v>
      </c>
      <c r="AD23" s="63">
        <v>9</v>
      </c>
      <c r="AE23" s="63">
        <v>10</v>
      </c>
      <c r="AF23" s="63">
        <v>11</v>
      </c>
      <c r="AG23" s="63">
        <v>12</v>
      </c>
      <c r="AH23" s="63">
        <v>13</v>
      </c>
      <c r="AI23" s="64" t="s">
        <v>174</v>
      </c>
      <c r="AJ23">
        <f>SUM(AI24:AI35)</f>
        <v>10570</v>
      </c>
    </row>
    <row r="24" spans="1:36" x14ac:dyDescent="0.25">
      <c r="A24" s="52">
        <v>1</v>
      </c>
      <c r="B24" s="67" t="s">
        <v>185</v>
      </c>
      <c r="C24" s="67"/>
      <c r="D24" s="67"/>
      <c r="E24" s="67" t="s">
        <v>165</v>
      </c>
      <c r="F24" s="67" t="s">
        <v>165</v>
      </c>
      <c r="G24" s="67"/>
      <c r="H24" s="67" t="s">
        <v>165</v>
      </c>
      <c r="I24" s="67"/>
      <c r="J24" s="67" t="s">
        <v>165</v>
      </c>
      <c r="K24" s="67" t="s">
        <v>165</v>
      </c>
      <c r="L24" s="67" t="s">
        <v>169</v>
      </c>
      <c r="M24" s="67"/>
      <c r="N24" s="67" t="s">
        <v>169</v>
      </c>
      <c r="O24" s="67" t="s">
        <v>169</v>
      </c>
      <c r="P24" s="68">
        <v>10</v>
      </c>
      <c r="T24" s="52">
        <v>1</v>
      </c>
      <c r="U24" s="67" t="s">
        <v>185</v>
      </c>
      <c r="V24" s="67"/>
      <c r="W24" s="67">
        <v>60</v>
      </c>
      <c r="X24" s="67">
        <v>30</v>
      </c>
      <c r="Y24" s="67">
        <v>160</v>
      </c>
      <c r="Z24" s="67">
        <v>60</v>
      </c>
      <c r="AA24" s="67">
        <v>50</v>
      </c>
      <c r="AB24" s="67">
        <v>30</v>
      </c>
      <c r="AC24" s="67">
        <v>50</v>
      </c>
      <c r="AD24" s="67">
        <v>60</v>
      </c>
      <c r="AE24" s="67">
        <v>50</v>
      </c>
      <c r="AF24" s="67">
        <v>40</v>
      </c>
      <c r="AG24" s="67">
        <v>120</v>
      </c>
      <c r="AH24" s="67">
        <v>60</v>
      </c>
      <c r="AI24" s="68">
        <f>SUM(V24:AH24)</f>
        <v>770</v>
      </c>
      <c r="AJ24" s="136">
        <f>SUM(AI24:AI25)</f>
        <v>3080</v>
      </c>
    </row>
    <row r="25" spans="1:36" x14ac:dyDescent="0.25">
      <c r="A25" s="52">
        <v>2</v>
      </c>
      <c r="B25" s="21" t="s">
        <v>19</v>
      </c>
      <c r="C25" s="21"/>
      <c r="D25" s="21"/>
      <c r="E25" s="21"/>
      <c r="F25" s="21"/>
      <c r="G25" s="21" t="s">
        <v>165</v>
      </c>
      <c r="H25" s="21"/>
      <c r="I25" s="21" t="s">
        <v>165</v>
      </c>
      <c r="J25" s="21"/>
      <c r="K25" s="21" t="s">
        <v>165</v>
      </c>
      <c r="L25" s="21" t="s">
        <v>186</v>
      </c>
      <c r="M25" s="21"/>
      <c r="N25" s="21"/>
      <c r="O25" s="21" t="s">
        <v>169</v>
      </c>
      <c r="P25" s="52">
        <v>5</v>
      </c>
      <c r="T25" s="52">
        <v>2</v>
      </c>
      <c r="U25" s="21" t="s">
        <v>19</v>
      </c>
      <c r="V25" s="21">
        <v>210</v>
      </c>
      <c r="W25" s="21"/>
      <c r="X25" s="21">
        <v>210</v>
      </c>
      <c r="Y25" s="21"/>
      <c r="Z25" s="21">
        <v>420</v>
      </c>
      <c r="AA25" s="21"/>
      <c r="AB25" s="21">
        <v>420</v>
      </c>
      <c r="AC25" s="21"/>
      <c r="AD25" s="21">
        <v>210</v>
      </c>
      <c r="AE25" s="21">
        <v>420</v>
      </c>
      <c r="AF25" s="21"/>
      <c r="AG25" s="21"/>
      <c r="AH25" s="21">
        <v>420</v>
      </c>
      <c r="AI25" s="68">
        <f t="shared" ref="AI25:AI35" si="2">SUM(V25:AH25)</f>
        <v>2310</v>
      </c>
      <c r="AJ25" s="136"/>
    </row>
    <row r="26" spans="1:36" x14ac:dyDescent="0.25">
      <c r="A26" s="52">
        <v>3</v>
      </c>
      <c r="B26" s="21" t="s">
        <v>178</v>
      </c>
      <c r="C26" s="21"/>
      <c r="D26" s="21"/>
      <c r="E26" s="21" t="s">
        <v>165</v>
      </c>
      <c r="F26" s="21"/>
      <c r="G26" s="21"/>
      <c r="H26" s="21"/>
      <c r="I26" s="21"/>
      <c r="J26" s="21" t="s">
        <v>165</v>
      </c>
      <c r="K26" s="21"/>
      <c r="L26" s="21" t="s">
        <v>169</v>
      </c>
      <c r="M26" s="21"/>
      <c r="N26" s="21"/>
      <c r="O26" s="21"/>
      <c r="P26" s="52">
        <v>3</v>
      </c>
      <c r="T26" s="52">
        <v>3</v>
      </c>
      <c r="U26" s="21" t="s">
        <v>178</v>
      </c>
      <c r="V26" s="21">
        <v>350</v>
      </c>
      <c r="W26" s="21"/>
      <c r="X26" s="21">
        <v>180</v>
      </c>
      <c r="Y26" s="21">
        <v>270</v>
      </c>
      <c r="Z26" s="21">
        <v>180</v>
      </c>
      <c r="AA26" s="21">
        <v>300</v>
      </c>
      <c r="AB26" s="21">
        <v>180</v>
      </c>
      <c r="AC26" s="21">
        <v>300</v>
      </c>
      <c r="AD26" s="21"/>
      <c r="AE26" s="21">
        <v>300</v>
      </c>
      <c r="AF26" s="21">
        <v>240</v>
      </c>
      <c r="AG26" s="21">
        <v>600</v>
      </c>
      <c r="AH26" s="21"/>
      <c r="AI26" s="68">
        <f t="shared" si="2"/>
        <v>2900</v>
      </c>
    </row>
    <row r="27" spans="1:36" x14ac:dyDescent="0.25">
      <c r="A27" s="52">
        <v>4</v>
      </c>
      <c r="B27" s="21" t="s">
        <v>17</v>
      </c>
      <c r="C27" s="21" t="s">
        <v>165</v>
      </c>
      <c r="D27" s="21"/>
      <c r="E27" s="21"/>
      <c r="F27" s="21"/>
      <c r="G27" s="21"/>
      <c r="H27" s="21"/>
      <c r="I27" s="21" t="s">
        <v>165</v>
      </c>
      <c r="J27" s="21"/>
      <c r="K27" s="21"/>
      <c r="L27" s="21"/>
      <c r="M27" s="21" t="s">
        <v>165</v>
      </c>
      <c r="N27" s="21"/>
      <c r="O27" s="21" t="s">
        <v>165</v>
      </c>
      <c r="P27" s="52">
        <v>4</v>
      </c>
      <c r="T27" s="52">
        <v>4</v>
      </c>
      <c r="U27" s="21" t="s">
        <v>17</v>
      </c>
      <c r="V27" s="21">
        <v>420</v>
      </c>
      <c r="W27" s="21"/>
      <c r="X27" s="21"/>
      <c r="Y27" s="21"/>
      <c r="Z27" s="21"/>
      <c r="AA27" s="21"/>
      <c r="AB27" s="21">
        <v>420</v>
      </c>
      <c r="AC27" s="21"/>
      <c r="AD27" s="21"/>
      <c r="AE27" s="21"/>
      <c r="AF27" s="21">
        <v>420</v>
      </c>
      <c r="AG27" s="21"/>
      <c r="AH27" s="21">
        <v>420</v>
      </c>
      <c r="AI27" s="68">
        <f t="shared" si="2"/>
        <v>1680</v>
      </c>
    </row>
    <row r="28" spans="1:36" x14ac:dyDescent="0.25">
      <c r="A28" s="52">
        <v>5</v>
      </c>
      <c r="B28" s="21" t="s">
        <v>180</v>
      </c>
      <c r="C28" s="21"/>
      <c r="D28" s="21"/>
      <c r="E28" s="21"/>
      <c r="F28" s="21"/>
      <c r="G28" s="21"/>
      <c r="H28" s="21" t="s">
        <v>169</v>
      </c>
      <c r="I28" s="21"/>
      <c r="J28" s="21"/>
      <c r="K28" s="21"/>
      <c r="L28" s="21"/>
      <c r="M28" s="21"/>
      <c r="N28" s="21" t="s">
        <v>169</v>
      </c>
      <c r="O28" s="21"/>
      <c r="P28" s="52">
        <v>2</v>
      </c>
      <c r="T28" s="52">
        <v>5</v>
      </c>
      <c r="U28" s="21" t="s">
        <v>180</v>
      </c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68">
        <f t="shared" si="2"/>
        <v>0</v>
      </c>
    </row>
    <row r="29" spans="1:36" x14ac:dyDescent="0.25">
      <c r="A29" s="52">
        <v>6</v>
      </c>
      <c r="B29" s="21" t="s">
        <v>181</v>
      </c>
      <c r="C29" s="21"/>
      <c r="D29" s="21"/>
      <c r="E29" s="21"/>
      <c r="F29" s="21"/>
      <c r="G29" s="21"/>
      <c r="H29" s="21" t="s">
        <v>165</v>
      </c>
      <c r="I29" s="21"/>
      <c r="J29" s="21"/>
      <c r="K29" s="21" t="s">
        <v>165</v>
      </c>
      <c r="L29" s="21"/>
      <c r="M29" s="21"/>
      <c r="N29" s="21"/>
      <c r="O29" s="21"/>
      <c r="P29" s="52">
        <v>2</v>
      </c>
      <c r="T29" s="52">
        <v>6</v>
      </c>
      <c r="U29" s="21" t="s">
        <v>181</v>
      </c>
      <c r="V29" s="21"/>
      <c r="W29" s="21"/>
      <c r="X29" s="21"/>
      <c r="Y29" s="21"/>
      <c r="Z29" s="21"/>
      <c r="AA29" s="21">
        <v>420</v>
      </c>
      <c r="AB29" s="21"/>
      <c r="AC29" s="21"/>
      <c r="AD29" s="21">
        <v>360</v>
      </c>
      <c r="AE29" s="21"/>
      <c r="AF29" s="21"/>
      <c r="AG29" s="21"/>
      <c r="AH29" s="21"/>
      <c r="AI29" s="68">
        <f t="shared" si="2"/>
        <v>780</v>
      </c>
    </row>
    <row r="30" spans="1:36" x14ac:dyDescent="0.25">
      <c r="A30" s="52">
        <v>7</v>
      </c>
      <c r="B30" s="21" t="s">
        <v>182</v>
      </c>
      <c r="C30" s="21"/>
      <c r="D30" s="21"/>
      <c r="E30" s="21"/>
      <c r="F30" s="21"/>
      <c r="G30" s="21" t="s">
        <v>169</v>
      </c>
      <c r="H30" s="21"/>
      <c r="I30" s="21"/>
      <c r="J30" s="21"/>
      <c r="K30" s="21"/>
      <c r="L30" s="21" t="s">
        <v>165</v>
      </c>
      <c r="M30" s="21"/>
      <c r="N30" s="21"/>
      <c r="O30" s="21"/>
      <c r="P30" s="52">
        <v>2</v>
      </c>
      <c r="T30" s="52">
        <v>7</v>
      </c>
      <c r="U30" s="21" t="s">
        <v>182</v>
      </c>
      <c r="V30" s="21"/>
      <c r="W30" s="21"/>
      <c r="X30" s="21"/>
      <c r="Y30" s="21"/>
      <c r="Z30" s="21"/>
      <c r="AA30" s="21"/>
      <c r="AB30" s="21"/>
      <c r="AC30" s="21"/>
      <c r="AE30" s="21"/>
      <c r="AF30" s="21"/>
      <c r="AG30" s="21"/>
      <c r="AH30" s="21"/>
      <c r="AI30" s="68">
        <f t="shared" si="2"/>
        <v>0</v>
      </c>
    </row>
    <row r="31" spans="1:36" x14ac:dyDescent="0.25">
      <c r="A31" s="52">
        <v>9</v>
      </c>
      <c r="B31" s="21" t="s">
        <v>34</v>
      </c>
      <c r="C31" s="21"/>
      <c r="D31" s="21" t="s">
        <v>165</v>
      </c>
      <c r="E31" s="21"/>
      <c r="F31" s="21" t="s">
        <v>165</v>
      </c>
      <c r="G31" s="21"/>
      <c r="H31" s="21"/>
      <c r="I31" s="21"/>
      <c r="J31" s="21"/>
      <c r="K31" s="21"/>
      <c r="L31" s="21"/>
      <c r="M31" s="21"/>
      <c r="N31" s="21"/>
      <c r="O31" s="21" t="s">
        <v>165</v>
      </c>
      <c r="P31" s="52">
        <v>3</v>
      </c>
      <c r="T31" s="52">
        <v>9</v>
      </c>
      <c r="U31" s="21" t="s">
        <v>34</v>
      </c>
      <c r="V31" s="21"/>
      <c r="W31" s="21">
        <v>360</v>
      </c>
      <c r="X31" s="21"/>
      <c r="Y31" s="21">
        <v>360</v>
      </c>
      <c r="Z31" s="21"/>
      <c r="AA31" s="21"/>
      <c r="AB31" s="21"/>
      <c r="AC31" s="21"/>
      <c r="AD31" s="21"/>
      <c r="AE31" s="21"/>
      <c r="AF31" s="21"/>
      <c r="AG31" s="21"/>
      <c r="AH31" s="21">
        <v>360</v>
      </c>
      <c r="AI31" s="68">
        <f t="shared" si="2"/>
        <v>1080</v>
      </c>
    </row>
    <row r="32" spans="1:36" x14ac:dyDescent="0.25">
      <c r="A32" s="52">
        <v>10</v>
      </c>
      <c r="B32" s="21" t="s">
        <v>159</v>
      </c>
      <c r="C32" s="21"/>
      <c r="D32" s="21"/>
      <c r="E32" s="21"/>
      <c r="F32" s="21" t="s">
        <v>169</v>
      </c>
      <c r="G32" s="21"/>
      <c r="H32" s="21"/>
      <c r="I32" s="21"/>
      <c r="J32" s="21"/>
      <c r="K32" s="21"/>
      <c r="L32" s="21"/>
      <c r="M32" s="21"/>
      <c r="N32" s="21" t="s">
        <v>165</v>
      </c>
      <c r="O32" s="21"/>
      <c r="P32" s="52">
        <v>2</v>
      </c>
      <c r="T32" s="52">
        <v>10</v>
      </c>
      <c r="U32" s="21" t="s">
        <v>159</v>
      </c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68">
        <f t="shared" si="2"/>
        <v>0</v>
      </c>
    </row>
    <row r="33" spans="1:36" x14ac:dyDescent="0.25">
      <c r="A33" s="65">
        <v>11</v>
      </c>
      <c r="B33" s="66" t="s">
        <v>122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5"/>
      <c r="T33" s="65">
        <v>11</v>
      </c>
      <c r="U33" s="66" t="s">
        <v>122</v>
      </c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8">
        <f t="shared" si="2"/>
        <v>0</v>
      </c>
    </row>
    <row r="34" spans="1:36" x14ac:dyDescent="0.25">
      <c r="A34" s="52">
        <v>12</v>
      </c>
      <c r="B34" s="21" t="s">
        <v>183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52"/>
      <c r="T34" s="52">
        <v>12</v>
      </c>
      <c r="U34" s="21" t="s">
        <v>183</v>
      </c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68">
        <f t="shared" si="2"/>
        <v>0</v>
      </c>
    </row>
    <row r="35" spans="1:36" x14ac:dyDescent="0.25">
      <c r="A35" s="110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110"/>
      <c r="T35" s="110"/>
      <c r="U35" s="85" t="s">
        <v>247</v>
      </c>
      <c r="V35" s="89"/>
      <c r="W35" s="89"/>
      <c r="X35" s="89"/>
      <c r="Y35" s="89">
        <v>210</v>
      </c>
      <c r="Z35" s="89"/>
      <c r="AA35" s="89"/>
      <c r="AB35" s="89">
        <v>210</v>
      </c>
      <c r="AC35" s="89"/>
      <c r="AD35" s="89">
        <v>210</v>
      </c>
      <c r="AE35" s="89">
        <v>210</v>
      </c>
      <c r="AF35" s="89"/>
      <c r="AG35" s="89"/>
      <c r="AH35" s="89">
        <v>210</v>
      </c>
      <c r="AI35" s="68">
        <f t="shared" si="2"/>
        <v>1050</v>
      </c>
    </row>
    <row r="37" spans="1:36" x14ac:dyDescent="0.25">
      <c r="A37" s="52"/>
      <c r="B37" s="69" t="s">
        <v>187</v>
      </c>
      <c r="C37" s="69">
        <v>1</v>
      </c>
      <c r="D37" s="69">
        <v>2</v>
      </c>
      <c r="E37" s="69">
        <v>3</v>
      </c>
      <c r="F37" s="69">
        <v>4</v>
      </c>
      <c r="G37" s="69">
        <v>5</v>
      </c>
      <c r="H37" s="69">
        <v>6</v>
      </c>
      <c r="I37" s="69">
        <v>7</v>
      </c>
      <c r="J37" s="69">
        <v>8</v>
      </c>
      <c r="K37" s="69">
        <v>9</v>
      </c>
      <c r="L37" s="69">
        <v>10</v>
      </c>
      <c r="M37" s="69">
        <v>11</v>
      </c>
      <c r="N37" s="69">
        <v>12</v>
      </c>
      <c r="O37" s="69">
        <v>13</v>
      </c>
      <c r="P37" s="70" t="s">
        <v>174</v>
      </c>
      <c r="T37" s="52"/>
      <c r="U37" s="69" t="s">
        <v>187</v>
      </c>
      <c r="V37" s="69">
        <v>1</v>
      </c>
      <c r="W37" s="69">
        <v>2</v>
      </c>
      <c r="X37" s="69">
        <v>3</v>
      </c>
      <c r="Y37" s="69">
        <v>4</v>
      </c>
      <c r="Z37" s="69">
        <v>5</v>
      </c>
      <c r="AA37" s="69">
        <v>6</v>
      </c>
      <c r="AB37" s="69">
        <v>7</v>
      </c>
      <c r="AC37" s="69">
        <v>8</v>
      </c>
      <c r="AD37" s="69">
        <v>9</v>
      </c>
      <c r="AE37" s="69">
        <v>10</v>
      </c>
      <c r="AF37" s="69">
        <v>11</v>
      </c>
      <c r="AG37" s="69">
        <v>12</v>
      </c>
      <c r="AH37" s="69">
        <v>13</v>
      </c>
      <c r="AI37" s="70" t="s">
        <v>174</v>
      </c>
      <c r="AJ37">
        <f>SUM(AI38:AI57)</f>
        <v>10505</v>
      </c>
    </row>
    <row r="38" spans="1:36" x14ac:dyDescent="0.25">
      <c r="A38" s="52">
        <v>1</v>
      </c>
      <c r="B38" s="21" t="s">
        <v>139</v>
      </c>
      <c r="C38" s="21" t="s">
        <v>171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 t="s">
        <v>169</v>
      </c>
      <c r="P38" s="52">
        <v>2</v>
      </c>
      <c r="T38" s="52">
        <v>1</v>
      </c>
      <c r="U38" s="21" t="s">
        <v>139</v>
      </c>
      <c r="V38" s="21">
        <v>210</v>
      </c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52">
        <f>SUM(V38:AH38)</f>
        <v>210</v>
      </c>
    </row>
    <row r="39" spans="1:36" x14ac:dyDescent="0.25">
      <c r="A39" s="52">
        <v>2</v>
      </c>
      <c r="B39" s="21" t="s">
        <v>188</v>
      </c>
      <c r="C39" s="21"/>
      <c r="D39" s="21"/>
      <c r="E39" s="21" t="s">
        <v>169</v>
      </c>
      <c r="F39" s="21"/>
      <c r="G39" s="21"/>
      <c r="H39" s="21" t="s">
        <v>171</v>
      </c>
      <c r="I39" s="21" t="s">
        <v>179</v>
      </c>
      <c r="J39" s="21"/>
      <c r="K39" s="21"/>
      <c r="L39" s="21"/>
      <c r="M39" s="21" t="s">
        <v>165</v>
      </c>
      <c r="N39" s="21"/>
      <c r="O39" s="21"/>
      <c r="P39" s="52">
        <v>4</v>
      </c>
      <c r="T39" s="52">
        <v>2</v>
      </c>
      <c r="U39" s="21" t="s">
        <v>188</v>
      </c>
      <c r="V39" s="21"/>
      <c r="W39" s="21"/>
      <c r="X39" s="21">
        <v>420</v>
      </c>
      <c r="Y39" s="21"/>
      <c r="Z39" s="21"/>
      <c r="AA39" s="21">
        <v>210</v>
      </c>
      <c r="AB39" s="21"/>
      <c r="AC39" s="21"/>
      <c r="AD39" s="21"/>
      <c r="AE39" s="21"/>
      <c r="AF39" s="21">
        <v>210</v>
      </c>
      <c r="AG39" s="21">
        <v>210</v>
      </c>
      <c r="AH39" s="21">
        <v>210</v>
      </c>
      <c r="AI39" s="52">
        <f t="shared" ref="AI39:AI57" si="3">SUM(V39:AH39)</f>
        <v>1260</v>
      </c>
    </row>
    <row r="40" spans="1:36" x14ac:dyDescent="0.25">
      <c r="A40" s="52">
        <v>4</v>
      </c>
      <c r="B40" s="21" t="s">
        <v>189</v>
      </c>
      <c r="C40" s="21"/>
      <c r="D40" s="21"/>
      <c r="E40" s="21"/>
      <c r="F40" s="21"/>
      <c r="G40" s="21" t="s">
        <v>179</v>
      </c>
      <c r="H40" s="21"/>
      <c r="I40" s="21"/>
      <c r="J40" s="21"/>
      <c r="K40" s="21"/>
      <c r="L40" s="21"/>
      <c r="M40" s="21"/>
      <c r="N40" s="21"/>
      <c r="O40" s="21"/>
      <c r="P40" s="52">
        <v>1</v>
      </c>
      <c r="T40" s="52">
        <v>4</v>
      </c>
      <c r="U40" s="21" t="s">
        <v>189</v>
      </c>
      <c r="V40" s="21"/>
      <c r="W40" s="21">
        <v>210</v>
      </c>
      <c r="X40" s="21"/>
      <c r="Y40" s="21"/>
      <c r="Z40" s="21">
        <v>210</v>
      </c>
      <c r="AA40" s="21"/>
      <c r="AB40" s="21"/>
      <c r="AC40" s="21"/>
      <c r="AD40" s="21"/>
      <c r="AE40" s="21"/>
      <c r="AF40" s="21"/>
      <c r="AG40" s="21"/>
      <c r="AH40" s="21"/>
      <c r="AI40" s="52">
        <f t="shared" si="3"/>
        <v>420</v>
      </c>
    </row>
    <row r="41" spans="1:36" x14ac:dyDescent="0.25">
      <c r="A41" s="52">
        <v>5</v>
      </c>
      <c r="B41" s="21" t="s">
        <v>131</v>
      </c>
      <c r="C41" s="21"/>
      <c r="D41" s="21"/>
      <c r="E41" s="21"/>
      <c r="F41" s="21"/>
      <c r="G41" s="21"/>
      <c r="H41" s="21"/>
      <c r="I41" s="21" t="s">
        <v>171</v>
      </c>
      <c r="J41" s="21"/>
      <c r="K41" s="21"/>
      <c r="L41" s="21"/>
      <c r="M41" s="21"/>
      <c r="N41" s="21"/>
      <c r="O41" s="21" t="s">
        <v>165</v>
      </c>
      <c r="P41" s="52">
        <v>2</v>
      </c>
      <c r="T41" s="52">
        <v>5</v>
      </c>
      <c r="U41" s="21" t="s">
        <v>131</v>
      </c>
      <c r="V41" s="21"/>
      <c r="W41" s="21"/>
      <c r="X41" s="21"/>
      <c r="Y41" s="21"/>
      <c r="Z41" s="21"/>
      <c r="AA41" s="21"/>
      <c r="AB41" s="21">
        <v>210</v>
      </c>
      <c r="AC41" s="21"/>
      <c r="AD41" s="21"/>
      <c r="AE41" s="21"/>
      <c r="AF41" s="21">
        <v>210</v>
      </c>
      <c r="AG41" s="21"/>
      <c r="AH41" s="21">
        <v>210</v>
      </c>
      <c r="AI41" s="52">
        <f t="shared" si="3"/>
        <v>630</v>
      </c>
    </row>
    <row r="42" spans="1:36" x14ac:dyDescent="0.25">
      <c r="A42" s="52">
        <v>6</v>
      </c>
      <c r="B42" s="21" t="s">
        <v>39</v>
      </c>
      <c r="C42" s="21"/>
      <c r="D42" s="21" t="s">
        <v>171</v>
      </c>
      <c r="E42" s="21"/>
      <c r="F42" s="21"/>
      <c r="G42" s="21"/>
      <c r="H42" s="21"/>
      <c r="I42" s="21" t="s">
        <v>169</v>
      </c>
      <c r="J42" s="21"/>
      <c r="K42" s="21"/>
      <c r="L42" s="21" t="s">
        <v>179</v>
      </c>
      <c r="M42" s="21"/>
      <c r="N42" s="21"/>
      <c r="O42" s="21" t="s">
        <v>171</v>
      </c>
      <c r="P42" s="52">
        <v>4</v>
      </c>
      <c r="T42" s="52">
        <v>6</v>
      </c>
      <c r="U42" s="21" t="s">
        <v>39</v>
      </c>
      <c r="V42" s="21"/>
      <c r="W42" s="21">
        <v>210</v>
      </c>
      <c r="X42" s="21"/>
      <c r="Y42" s="21"/>
      <c r="Z42" s="21"/>
      <c r="AA42" s="21"/>
      <c r="AB42" s="21">
        <v>210</v>
      </c>
      <c r="AC42" s="21"/>
      <c r="AD42" s="21">
        <v>210</v>
      </c>
      <c r="AE42" s="21">
        <v>210</v>
      </c>
      <c r="AF42" s="21"/>
      <c r="AG42" s="21"/>
      <c r="AH42" s="21">
        <v>210</v>
      </c>
      <c r="AI42" s="52">
        <f t="shared" si="3"/>
        <v>1050</v>
      </c>
    </row>
    <row r="43" spans="1:36" x14ac:dyDescent="0.25">
      <c r="A43" s="52">
        <v>7</v>
      </c>
      <c r="B43" s="21" t="s">
        <v>190</v>
      </c>
      <c r="C43" s="21"/>
      <c r="D43" s="21"/>
      <c r="E43" s="21"/>
      <c r="F43" s="21"/>
      <c r="G43" s="21"/>
      <c r="H43" s="21" t="s">
        <v>179</v>
      </c>
      <c r="I43" s="21"/>
      <c r="J43" s="21"/>
      <c r="K43" s="21" t="s">
        <v>179</v>
      </c>
      <c r="L43" s="21"/>
      <c r="M43" s="21"/>
      <c r="N43" s="21"/>
      <c r="O43" s="21"/>
      <c r="P43" s="52">
        <v>2</v>
      </c>
      <c r="T43" s="52">
        <v>7</v>
      </c>
      <c r="U43" s="21" t="s">
        <v>190</v>
      </c>
      <c r="V43" s="21"/>
      <c r="W43" s="21"/>
      <c r="X43" s="21"/>
      <c r="Y43" s="21"/>
      <c r="Z43" s="21"/>
      <c r="AA43" s="21">
        <v>140</v>
      </c>
      <c r="AB43" s="21"/>
      <c r="AC43" s="21"/>
      <c r="AD43" s="21">
        <v>140</v>
      </c>
      <c r="AE43" s="21"/>
      <c r="AF43" s="21"/>
      <c r="AG43" s="21">
        <v>210</v>
      </c>
      <c r="AH43" s="21"/>
      <c r="AI43" s="52">
        <f t="shared" si="3"/>
        <v>490</v>
      </c>
    </row>
    <row r="44" spans="1:36" x14ac:dyDescent="0.25">
      <c r="A44" s="52">
        <v>8</v>
      </c>
      <c r="B44" s="21" t="s">
        <v>142</v>
      </c>
      <c r="C44" s="21"/>
      <c r="D44" s="21" t="s">
        <v>179</v>
      </c>
      <c r="E44" s="21"/>
      <c r="F44" s="21"/>
      <c r="G44" s="21"/>
      <c r="H44" s="21" t="s">
        <v>165</v>
      </c>
      <c r="I44" s="21"/>
      <c r="J44" s="21"/>
      <c r="K44" s="21" t="s">
        <v>165</v>
      </c>
      <c r="L44" s="21"/>
      <c r="M44" s="21" t="s">
        <v>171</v>
      </c>
      <c r="N44" s="21"/>
      <c r="O44" s="21"/>
      <c r="P44" s="52">
        <v>4</v>
      </c>
      <c r="T44" s="52">
        <v>8</v>
      </c>
      <c r="U44" s="21" t="s">
        <v>142</v>
      </c>
      <c r="V44" s="21"/>
      <c r="W44" s="21">
        <v>210</v>
      </c>
      <c r="X44" s="21"/>
      <c r="Y44" s="21"/>
      <c r="Z44" s="21"/>
      <c r="AA44" s="21">
        <v>210</v>
      </c>
      <c r="AB44" s="21"/>
      <c r="AC44" s="21"/>
      <c r="AD44" s="21">
        <v>210</v>
      </c>
      <c r="AE44" s="21"/>
      <c r="AF44" s="21">
        <v>210</v>
      </c>
      <c r="AG44" s="21"/>
      <c r="AH44" s="21"/>
      <c r="AI44" s="52">
        <f t="shared" si="3"/>
        <v>840</v>
      </c>
    </row>
    <row r="45" spans="1:36" x14ac:dyDescent="0.25">
      <c r="A45" s="52">
        <v>9</v>
      </c>
      <c r="B45" s="21" t="s">
        <v>140</v>
      </c>
      <c r="C45" s="21"/>
      <c r="D45" s="21"/>
      <c r="E45" s="21"/>
      <c r="F45" s="21"/>
      <c r="G45" s="21"/>
      <c r="H45" s="21"/>
      <c r="I45" s="21"/>
      <c r="J45" s="21" t="s">
        <v>171</v>
      </c>
      <c r="K45" s="21"/>
      <c r="L45" s="21" t="s">
        <v>171</v>
      </c>
      <c r="M45" s="21"/>
      <c r="N45" s="21"/>
      <c r="O45" s="21"/>
      <c r="P45" s="52">
        <v>2</v>
      </c>
      <c r="T45" s="52">
        <v>9</v>
      </c>
      <c r="U45" s="21" t="s">
        <v>140</v>
      </c>
      <c r="V45" s="21"/>
      <c r="W45" s="21"/>
      <c r="X45" s="21"/>
      <c r="Y45" s="21"/>
      <c r="Z45" s="21"/>
      <c r="AA45" s="21"/>
      <c r="AB45" s="21"/>
      <c r="AC45" s="21">
        <v>210</v>
      </c>
      <c r="AD45" s="21"/>
      <c r="AE45" s="21">
        <v>210</v>
      </c>
      <c r="AF45" s="21"/>
      <c r="AG45" s="21"/>
      <c r="AH45" s="21"/>
      <c r="AI45" s="52">
        <f t="shared" si="3"/>
        <v>420</v>
      </c>
    </row>
    <row r="46" spans="1:36" x14ac:dyDescent="0.25">
      <c r="A46" s="52">
        <v>11</v>
      </c>
      <c r="B46" s="21" t="s">
        <v>191</v>
      </c>
      <c r="C46" s="21"/>
      <c r="D46" s="21" t="s">
        <v>165</v>
      </c>
      <c r="E46" s="21"/>
      <c r="F46" s="21"/>
      <c r="G46" s="21"/>
      <c r="H46" s="21" t="s">
        <v>169</v>
      </c>
      <c r="I46" s="21"/>
      <c r="J46" s="21"/>
      <c r="K46" s="21"/>
      <c r="L46" s="21"/>
      <c r="M46" s="21"/>
      <c r="N46" s="21"/>
      <c r="O46" s="21"/>
      <c r="P46" s="52">
        <v>2</v>
      </c>
      <c r="T46" s="52">
        <v>11</v>
      </c>
      <c r="U46" s="21" t="s">
        <v>191</v>
      </c>
      <c r="V46" s="21"/>
      <c r="W46" s="21">
        <v>210</v>
      </c>
      <c r="X46" s="21"/>
      <c r="Y46" s="21"/>
      <c r="Z46" s="21"/>
      <c r="AA46" s="21">
        <v>210</v>
      </c>
      <c r="AB46" s="21"/>
      <c r="AC46" s="21"/>
      <c r="AD46" s="21"/>
      <c r="AE46" s="21"/>
      <c r="AF46" s="21"/>
      <c r="AG46" s="21"/>
      <c r="AH46" s="21"/>
      <c r="AI46" s="52">
        <f t="shared" si="3"/>
        <v>420</v>
      </c>
    </row>
    <row r="47" spans="1:36" x14ac:dyDescent="0.25">
      <c r="A47" s="52">
        <v>12</v>
      </c>
      <c r="B47" s="21" t="s">
        <v>192</v>
      </c>
      <c r="C47" s="21"/>
      <c r="D47" s="21"/>
      <c r="E47" s="21"/>
      <c r="F47" s="21"/>
      <c r="G47" s="21"/>
      <c r="H47" s="21"/>
      <c r="I47" s="21"/>
      <c r="J47" s="21"/>
      <c r="K47" s="21" t="s">
        <v>179</v>
      </c>
      <c r="L47" s="21"/>
      <c r="M47" s="21" t="s">
        <v>179</v>
      </c>
      <c r="N47" s="21"/>
      <c r="O47" s="21" t="s">
        <v>179</v>
      </c>
      <c r="P47" s="52">
        <v>3</v>
      </c>
      <c r="T47" s="52">
        <v>12</v>
      </c>
      <c r="U47" s="21" t="s">
        <v>192</v>
      </c>
      <c r="V47" s="21"/>
      <c r="W47" s="21"/>
      <c r="X47" s="21"/>
      <c r="Y47" s="21"/>
      <c r="Z47" s="21"/>
      <c r="AA47" s="21"/>
      <c r="AB47" s="21"/>
      <c r="AC47" s="21"/>
      <c r="AD47" s="21">
        <v>105</v>
      </c>
      <c r="AE47" s="21"/>
      <c r="AF47" s="21">
        <v>140</v>
      </c>
      <c r="AG47" s="21"/>
      <c r="AH47" s="21">
        <v>140</v>
      </c>
      <c r="AI47" s="52">
        <f t="shared" si="3"/>
        <v>385</v>
      </c>
    </row>
    <row r="48" spans="1:36" x14ac:dyDescent="0.25">
      <c r="A48" s="52">
        <v>13</v>
      </c>
      <c r="B48" s="21" t="s">
        <v>53</v>
      </c>
      <c r="C48" s="21" t="s">
        <v>165</v>
      </c>
      <c r="D48" s="21"/>
      <c r="E48" s="21" t="s">
        <v>171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52">
        <v>2</v>
      </c>
      <c r="T48" s="52">
        <v>13</v>
      </c>
      <c r="U48" s="21" t="s">
        <v>53</v>
      </c>
      <c r="V48" s="21">
        <v>200</v>
      </c>
      <c r="W48" s="21"/>
      <c r="X48" s="21">
        <v>200</v>
      </c>
      <c r="Y48" s="21"/>
      <c r="Z48" s="21"/>
      <c r="AA48" s="21"/>
      <c r="AB48" s="21"/>
      <c r="AC48" s="21"/>
      <c r="AD48" s="21"/>
      <c r="AE48" s="21">
        <v>200</v>
      </c>
      <c r="AF48" s="21"/>
      <c r="AG48" s="21"/>
      <c r="AH48" s="21"/>
      <c r="AI48" s="52">
        <f t="shared" si="3"/>
        <v>600</v>
      </c>
    </row>
    <row r="49" spans="1:36" x14ac:dyDescent="0.25">
      <c r="A49" s="52">
        <v>14</v>
      </c>
      <c r="B49" s="21" t="s">
        <v>193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 t="s">
        <v>165</v>
      </c>
      <c r="O49" s="21"/>
      <c r="P49" s="52">
        <v>1</v>
      </c>
      <c r="T49" s="52">
        <v>14</v>
      </c>
      <c r="U49" s="21" t="s">
        <v>193</v>
      </c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>
        <v>210</v>
      </c>
      <c r="AH49" s="21"/>
      <c r="AI49" s="52">
        <f t="shared" si="3"/>
        <v>210</v>
      </c>
    </row>
    <row r="50" spans="1:36" x14ac:dyDescent="0.25">
      <c r="A50" s="52">
        <v>15</v>
      </c>
      <c r="B50" s="21" t="s">
        <v>194</v>
      </c>
      <c r="C50" s="21"/>
      <c r="D50" s="21"/>
      <c r="E50" s="21" t="s">
        <v>179</v>
      </c>
      <c r="F50" s="21"/>
      <c r="G50" s="21"/>
      <c r="H50" s="21"/>
      <c r="I50" s="21"/>
      <c r="J50" s="21" t="s">
        <v>179</v>
      </c>
      <c r="K50" s="21"/>
      <c r="L50" s="21" t="s">
        <v>179</v>
      </c>
      <c r="M50" s="21"/>
      <c r="N50" s="21" t="s">
        <v>179</v>
      </c>
      <c r="O50" s="21"/>
      <c r="P50" s="52">
        <v>4</v>
      </c>
      <c r="T50" s="52">
        <v>15</v>
      </c>
      <c r="U50" s="21" t="s">
        <v>194</v>
      </c>
      <c r="V50" s="21"/>
      <c r="W50" s="21"/>
      <c r="X50" s="21">
        <v>280</v>
      </c>
      <c r="Y50" s="21"/>
      <c r="Z50" s="21"/>
      <c r="AA50" s="21"/>
      <c r="AB50" s="21"/>
      <c r="AC50" s="21">
        <v>140</v>
      </c>
      <c r="AD50" s="21"/>
      <c r="AE50" s="21">
        <v>140</v>
      </c>
      <c r="AF50" s="21"/>
      <c r="AG50" s="21">
        <v>70</v>
      </c>
      <c r="AH50" s="21"/>
      <c r="AI50" s="52">
        <f t="shared" si="3"/>
        <v>630</v>
      </c>
    </row>
    <row r="51" spans="1:36" x14ac:dyDescent="0.25">
      <c r="A51" s="52">
        <v>16</v>
      </c>
      <c r="B51" s="21" t="s">
        <v>51</v>
      </c>
      <c r="C51" s="21"/>
      <c r="D51" s="21"/>
      <c r="E51" s="21" t="s">
        <v>165</v>
      </c>
      <c r="F51" s="21"/>
      <c r="G51" s="21"/>
      <c r="H51" s="21"/>
      <c r="I51" s="21"/>
      <c r="J51" s="21" t="s">
        <v>169</v>
      </c>
      <c r="K51" s="21"/>
      <c r="L51" s="21"/>
      <c r="M51" s="21"/>
      <c r="N51" s="21"/>
      <c r="O51" s="21"/>
      <c r="P51" s="52">
        <v>2</v>
      </c>
      <c r="T51" s="52">
        <v>16</v>
      </c>
      <c r="U51" s="21" t="s">
        <v>51</v>
      </c>
      <c r="V51" s="21"/>
      <c r="W51" s="21"/>
      <c r="X51" s="21">
        <v>210</v>
      </c>
      <c r="Y51" s="21"/>
      <c r="Z51" s="21"/>
      <c r="AA51" s="21"/>
      <c r="AB51" s="21"/>
      <c r="AC51" s="21">
        <v>210</v>
      </c>
      <c r="AD51" s="21"/>
      <c r="AE51" s="21"/>
      <c r="AF51" s="21"/>
      <c r="AG51" s="21"/>
      <c r="AH51" s="21"/>
      <c r="AI51" s="52">
        <f t="shared" si="3"/>
        <v>420</v>
      </c>
    </row>
    <row r="52" spans="1:36" x14ac:dyDescent="0.25">
      <c r="A52" s="52">
        <v>17</v>
      </c>
      <c r="B52" s="21" t="s">
        <v>120</v>
      </c>
      <c r="C52" s="21"/>
      <c r="D52" s="21"/>
      <c r="E52" s="21"/>
      <c r="F52" s="21"/>
      <c r="G52" s="21" t="s">
        <v>171</v>
      </c>
      <c r="H52" s="21"/>
      <c r="I52" s="21"/>
      <c r="J52" s="21"/>
      <c r="K52" s="21" t="s">
        <v>171</v>
      </c>
      <c r="L52" s="56"/>
      <c r="M52" s="21"/>
      <c r="N52" s="21" t="s">
        <v>179</v>
      </c>
      <c r="O52" s="21"/>
      <c r="P52" s="52">
        <v>3</v>
      </c>
      <c r="T52" s="52">
        <v>17</v>
      </c>
      <c r="U52" s="21" t="s">
        <v>120</v>
      </c>
      <c r="V52" s="21"/>
      <c r="W52" s="21"/>
      <c r="X52" s="21"/>
      <c r="Y52" s="21"/>
      <c r="Z52" s="21">
        <v>350</v>
      </c>
      <c r="AA52" s="21"/>
      <c r="AB52" s="21"/>
      <c r="AC52" s="21"/>
      <c r="AD52" s="21">
        <v>350</v>
      </c>
      <c r="AE52" s="56"/>
      <c r="AF52" s="21"/>
      <c r="AG52" s="21">
        <v>350</v>
      </c>
      <c r="AH52" s="21"/>
      <c r="AI52" s="52">
        <f t="shared" si="3"/>
        <v>1050</v>
      </c>
    </row>
    <row r="53" spans="1:36" x14ac:dyDescent="0.25">
      <c r="A53" s="60">
        <v>18</v>
      </c>
      <c r="B53" s="55" t="s">
        <v>195</v>
      </c>
      <c r="C53" s="21"/>
      <c r="D53" s="56" t="s">
        <v>169</v>
      </c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62">
        <v>1</v>
      </c>
      <c r="T53" s="60">
        <v>18</v>
      </c>
      <c r="U53" s="55" t="s">
        <v>195</v>
      </c>
      <c r="V53" s="21"/>
      <c r="W53" s="56">
        <v>210</v>
      </c>
      <c r="X53" s="56"/>
      <c r="Y53" s="56"/>
      <c r="Z53" s="56"/>
      <c r="AA53" s="56"/>
      <c r="AB53" s="56">
        <v>210</v>
      </c>
      <c r="AC53" s="56"/>
      <c r="AD53" s="56"/>
      <c r="AE53" s="56"/>
      <c r="AF53" s="56"/>
      <c r="AG53" s="56"/>
      <c r="AH53" s="56"/>
      <c r="AI53" s="52">
        <f t="shared" si="3"/>
        <v>420</v>
      </c>
    </row>
    <row r="54" spans="1:36" x14ac:dyDescent="0.25">
      <c r="A54" s="60">
        <v>19</v>
      </c>
      <c r="B54" s="55" t="s">
        <v>225</v>
      </c>
      <c r="C54" s="21"/>
      <c r="D54" s="56"/>
      <c r="E54" s="56"/>
      <c r="F54" s="56" t="s">
        <v>226</v>
      </c>
      <c r="G54" s="56"/>
      <c r="H54" s="56"/>
      <c r="I54" s="56" t="s">
        <v>227</v>
      </c>
      <c r="J54" s="56" t="s">
        <v>228</v>
      </c>
      <c r="K54" s="56"/>
      <c r="L54" s="56" t="s">
        <v>229</v>
      </c>
      <c r="M54" s="56"/>
      <c r="N54" s="56" t="s">
        <v>230</v>
      </c>
      <c r="O54" s="56"/>
      <c r="P54" s="62"/>
      <c r="T54" s="60">
        <v>19</v>
      </c>
      <c r="U54" s="55" t="s">
        <v>225</v>
      </c>
      <c r="V54" s="21"/>
      <c r="W54" s="56"/>
      <c r="X54" s="56"/>
      <c r="Y54" s="56">
        <v>140</v>
      </c>
      <c r="Z54" s="56">
        <v>140</v>
      </c>
      <c r="AA54" s="56"/>
      <c r="AB54" s="56"/>
      <c r="AC54" s="56"/>
      <c r="AD54" s="56"/>
      <c r="AE54" s="56"/>
      <c r="AF54" s="56"/>
      <c r="AG54" s="56"/>
      <c r="AH54" s="56"/>
      <c r="AI54" s="52">
        <f t="shared" si="3"/>
        <v>280</v>
      </c>
    </row>
    <row r="55" spans="1:36" x14ac:dyDescent="0.25">
      <c r="A55" s="60">
        <v>20</v>
      </c>
      <c r="B55" s="55" t="s">
        <v>114</v>
      </c>
      <c r="C55" s="21"/>
      <c r="D55" s="56"/>
      <c r="E55" s="56"/>
      <c r="F55" s="56" t="s">
        <v>171</v>
      </c>
      <c r="G55" s="56"/>
      <c r="H55" s="56"/>
      <c r="I55" s="56"/>
      <c r="J55" s="56"/>
      <c r="K55" s="56"/>
      <c r="L55" s="56"/>
      <c r="M55" s="56"/>
      <c r="N55" s="56" t="s">
        <v>171</v>
      </c>
      <c r="O55" s="56"/>
      <c r="P55" s="62">
        <v>2</v>
      </c>
      <c r="T55" s="60">
        <v>20</v>
      </c>
      <c r="U55" s="55" t="s">
        <v>114</v>
      </c>
      <c r="V55" s="21"/>
      <c r="W55" s="56"/>
      <c r="X55" s="56"/>
      <c r="Y55" s="56">
        <v>210</v>
      </c>
      <c r="Z55" s="56"/>
      <c r="AA55" s="56"/>
      <c r="AB55" s="56"/>
      <c r="AC55" s="56"/>
      <c r="AD55" s="56"/>
      <c r="AE55" s="56"/>
      <c r="AF55" s="56"/>
      <c r="AG55" s="56"/>
      <c r="AH55" s="56"/>
      <c r="AI55" s="52">
        <f t="shared" si="3"/>
        <v>210</v>
      </c>
    </row>
    <row r="56" spans="1:36" x14ac:dyDescent="0.25">
      <c r="A56" s="110"/>
      <c r="B56" s="95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110"/>
      <c r="T56" s="52"/>
      <c r="U56" s="119" t="s">
        <v>260</v>
      </c>
      <c r="V56" s="46"/>
      <c r="W56" s="46">
        <v>210</v>
      </c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88"/>
      <c r="AI56" s="52">
        <f t="shared" si="3"/>
        <v>210</v>
      </c>
    </row>
    <row r="57" spans="1:36" x14ac:dyDescent="0.25">
      <c r="A57" s="110"/>
      <c r="B57" s="95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110"/>
      <c r="T57" s="52"/>
      <c r="U57" s="119" t="s">
        <v>147</v>
      </c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118">
        <v>350</v>
      </c>
      <c r="AG57" s="38"/>
      <c r="AH57" s="17"/>
      <c r="AI57" s="52">
        <f t="shared" si="3"/>
        <v>350</v>
      </c>
    </row>
    <row r="58" spans="1:36" x14ac:dyDescent="0.25">
      <c r="T58" s="38"/>
      <c r="U58" s="38"/>
    </row>
    <row r="59" spans="1:36" x14ac:dyDescent="0.25">
      <c r="B59" s="71" t="s">
        <v>197</v>
      </c>
      <c r="C59" s="71">
        <v>1</v>
      </c>
      <c r="D59" s="71">
        <v>2</v>
      </c>
      <c r="E59" s="71">
        <v>3</v>
      </c>
      <c r="F59" s="71">
        <v>4</v>
      </c>
      <c r="G59" s="71">
        <v>5</v>
      </c>
      <c r="H59" s="71">
        <v>6</v>
      </c>
      <c r="I59" s="71">
        <v>7</v>
      </c>
      <c r="J59" s="71">
        <v>8</v>
      </c>
      <c r="K59" s="71">
        <v>9</v>
      </c>
      <c r="L59" s="71">
        <v>10</v>
      </c>
      <c r="M59" s="72">
        <v>11</v>
      </c>
      <c r="N59" s="72">
        <v>12</v>
      </c>
      <c r="O59" s="72">
        <v>13</v>
      </c>
      <c r="P59" s="72" t="s">
        <v>174</v>
      </c>
      <c r="T59" s="17"/>
      <c r="U59" s="114" t="s">
        <v>197</v>
      </c>
      <c r="V59" s="71">
        <v>1</v>
      </c>
      <c r="W59" s="71">
        <v>2</v>
      </c>
      <c r="X59" s="71">
        <v>3</v>
      </c>
      <c r="Y59" s="71">
        <v>4</v>
      </c>
      <c r="Z59" s="71">
        <v>5</v>
      </c>
      <c r="AA59" s="71">
        <v>6</v>
      </c>
      <c r="AB59" s="71">
        <v>7</v>
      </c>
      <c r="AC59" s="71">
        <v>8</v>
      </c>
      <c r="AD59" s="71">
        <v>9</v>
      </c>
      <c r="AE59" s="71">
        <v>10</v>
      </c>
      <c r="AF59" s="72">
        <v>11</v>
      </c>
      <c r="AG59" s="72">
        <v>12</v>
      </c>
      <c r="AH59" s="72">
        <v>13</v>
      </c>
      <c r="AI59" s="72" t="s">
        <v>174</v>
      </c>
      <c r="AJ59">
        <f>SUM(AI60:AI75)</f>
        <v>8225</v>
      </c>
    </row>
    <row r="60" spans="1:36" x14ac:dyDescent="0.25">
      <c r="A60" s="73">
        <v>1</v>
      </c>
      <c r="B60" s="21" t="s">
        <v>55</v>
      </c>
      <c r="C60" s="21"/>
      <c r="D60" s="21" t="s">
        <v>171</v>
      </c>
      <c r="E60" s="21" t="s">
        <v>169</v>
      </c>
      <c r="F60" s="21" t="s">
        <v>171</v>
      </c>
      <c r="G60" s="21"/>
      <c r="H60" s="21"/>
      <c r="I60" s="21" t="s">
        <v>171</v>
      </c>
      <c r="J60" s="21" t="s">
        <v>171</v>
      </c>
      <c r="K60" s="21"/>
      <c r="L60" s="21" t="s">
        <v>171</v>
      </c>
      <c r="M60" s="52"/>
      <c r="N60" s="52" t="s">
        <v>169</v>
      </c>
      <c r="O60" s="52" t="s">
        <v>179</v>
      </c>
      <c r="P60" s="52">
        <v>8</v>
      </c>
      <c r="T60" s="73">
        <v>1</v>
      </c>
      <c r="U60" s="21" t="s">
        <v>55</v>
      </c>
      <c r="V60" s="21"/>
      <c r="W60" s="21">
        <v>70</v>
      </c>
      <c r="X60" s="21">
        <v>140</v>
      </c>
      <c r="Y60" s="21">
        <v>70</v>
      </c>
      <c r="Z60" s="21"/>
      <c r="AA60" s="21"/>
      <c r="AB60" s="21">
        <v>70</v>
      </c>
      <c r="AC60" s="21">
        <v>70</v>
      </c>
      <c r="AD60" s="21"/>
      <c r="AE60" s="21">
        <v>70</v>
      </c>
      <c r="AF60" s="52"/>
      <c r="AG60" s="52">
        <v>140</v>
      </c>
      <c r="AH60" s="52">
        <v>70</v>
      </c>
      <c r="AI60" s="52">
        <f>SUM(V60:AH60)</f>
        <v>700</v>
      </c>
    </row>
    <row r="61" spans="1:36" x14ac:dyDescent="0.25">
      <c r="A61" s="73">
        <v>2</v>
      </c>
      <c r="B61" s="21" t="s">
        <v>43</v>
      </c>
      <c r="C61" s="21"/>
      <c r="D61" s="21" t="s">
        <v>169</v>
      </c>
      <c r="E61" s="21"/>
      <c r="F61" s="21" t="s">
        <v>171</v>
      </c>
      <c r="G61" s="21"/>
      <c r="H61" s="21" t="s">
        <v>169</v>
      </c>
      <c r="I61" s="21" t="s">
        <v>171</v>
      </c>
      <c r="J61" s="21" t="s">
        <v>179</v>
      </c>
      <c r="K61" s="21"/>
      <c r="L61" s="21"/>
      <c r="M61" s="52"/>
      <c r="N61" s="52"/>
      <c r="O61" s="52"/>
      <c r="P61" s="52">
        <v>5</v>
      </c>
      <c r="T61" s="73">
        <v>2</v>
      </c>
      <c r="U61" s="21" t="s">
        <v>43</v>
      </c>
      <c r="V61" s="21"/>
      <c r="W61" s="21">
        <v>140</v>
      </c>
      <c r="X61" s="21"/>
      <c r="Y61" s="21">
        <v>70</v>
      </c>
      <c r="Z61" s="21"/>
      <c r="AA61" s="21">
        <v>140</v>
      </c>
      <c r="AB61" s="21">
        <v>70</v>
      </c>
      <c r="AC61" s="21">
        <v>70</v>
      </c>
      <c r="AD61" s="21"/>
      <c r="AE61" s="21"/>
      <c r="AF61" s="52"/>
      <c r="AG61" s="52"/>
      <c r="AH61" s="52"/>
      <c r="AI61" s="52">
        <f t="shared" ref="AI61:AI75" si="4">SUM(V61:AH61)</f>
        <v>490</v>
      </c>
    </row>
    <row r="62" spans="1:36" x14ac:dyDescent="0.25">
      <c r="A62" s="73">
        <v>3</v>
      </c>
      <c r="B62" s="21" t="s">
        <v>117</v>
      </c>
      <c r="C62" s="21" t="s">
        <v>179</v>
      </c>
      <c r="D62" s="21"/>
      <c r="E62" s="21"/>
      <c r="F62" s="21" t="s">
        <v>202</v>
      </c>
      <c r="G62" s="21"/>
      <c r="H62" s="21" t="s">
        <v>179</v>
      </c>
      <c r="I62" s="21"/>
      <c r="J62" s="21" t="s">
        <v>203</v>
      </c>
      <c r="K62" s="21"/>
      <c r="L62" s="21"/>
      <c r="M62" s="52" t="s">
        <v>179</v>
      </c>
      <c r="N62" s="52" t="s">
        <v>179</v>
      </c>
      <c r="O62" s="52"/>
      <c r="P62" s="52">
        <v>8</v>
      </c>
      <c r="T62" s="73">
        <v>3</v>
      </c>
      <c r="U62" s="21" t="s">
        <v>117</v>
      </c>
      <c r="V62" s="21">
        <v>105</v>
      </c>
      <c r="W62" s="21"/>
      <c r="X62" s="21"/>
      <c r="Y62" s="21">
        <v>210</v>
      </c>
      <c r="Z62" s="21"/>
      <c r="AA62" s="21">
        <v>70</v>
      </c>
      <c r="AB62" s="21"/>
      <c r="AC62" s="21">
        <v>175</v>
      </c>
      <c r="AD62" s="21"/>
      <c r="AE62" s="21">
        <v>140</v>
      </c>
      <c r="AF62" s="52">
        <v>210</v>
      </c>
      <c r="AG62" s="52">
        <v>70</v>
      </c>
      <c r="AH62" s="52"/>
      <c r="AI62" s="52">
        <f t="shared" si="4"/>
        <v>980</v>
      </c>
    </row>
    <row r="63" spans="1:36" x14ac:dyDescent="0.25">
      <c r="A63" s="73">
        <v>4</v>
      </c>
      <c r="B63" s="21" t="s">
        <v>129</v>
      </c>
      <c r="C63" s="21"/>
      <c r="D63" s="21"/>
      <c r="E63" s="21"/>
      <c r="F63" s="21"/>
      <c r="G63" s="21"/>
      <c r="H63" s="21" t="s">
        <v>179</v>
      </c>
      <c r="I63" s="21"/>
      <c r="J63" s="21"/>
      <c r="K63" s="21"/>
      <c r="L63" s="21"/>
      <c r="M63" s="52" t="s">
        <v>169</v>
      </c>
      <c r="N63" s="52"/>
      <c r="O63" s="52"/>
      <c r="P63" s="52">
        <v>2</v>
      </c>
      <c r="T63" s="73">
        <v>4</v>
      </c>
      <c r="U63" s="21" t="s">
        <v>129</v>
      </c>
      <c r="V63" s="21"/>
      <c r="W63" s="21"/>
      <c r="X63" s="21"/>
      <c r="Y63" s="21"/>
      <c r="Z63" s="21"/>
      <c r="AA63" s="21">
        <v>70</v>
      </c>
      <c r="AB63" s="21"/>
      <c r="AC63" s="21"/>
      <c r="AD63" s="21"/>
      <c r="AE63" s="21"/>
      <c r="AF63" s="52">
        <v>140</v>
      </c>
      <c r="AG63" s="52"/>
      <c r="AH63" s="52"/>
      <c r="AI63" s="52">
        <f t="shared" si="4"/>
        <v>210</v>
      </c>
    </row>
    <row r="64" spans="1:36" x14ac:dyDescent="0.25">
      <c r="A64" s="73">
        <v>5</v>
      </c>
      <c r="B64" s="21" t="s">
        <v>133</v>
      </c>
      <c r="C64" s="21" t="s">
        <v>179</v>
      </c>
      <c r="D64" s="21"/>
      <c r="E64" s="21" t="s">
        <v>179</v>
      </c>
      <c r="F64" s="21" t="s">
        <v>179</v>
      </c>
      <c r="G64" s="21" t="s">
        <v>169</v>
      </c>
      <c r="H64" s="21"/>
      <c r="I64" s="21" t="s">
        <v>179</v>
      </c>
      <c r="J64" s="21"/>
      <c r="K64" s="21" t="s">
        <v>179</v>
      </c>
      <c r="L64" s="21" t="s">
        <v>179</v>
      </c>
      <c r="M64" s="52"/>
      <c r="N64" s="52"/>
      <c r="O64" s="52" t="s">
        <v>179</v>
      </c>
      <c r="P64" s="52">
        <v>8</v>
      </c>
      <c r="T64" s="73">
        <v>5</v>
      </c>
      <c r="U64" s="21" t="s">
        <v>133</v>
      </c>
      <c r="V64" s="21">
        <v>70</v>
      </c>
      <c r="W64" s="21"/>
      <c r="X64" s="21">
        <v>70</v>
      </c>
      <c r="Y64" s="21">
        <v>70</v>
      </c>
      <c r="Z64" s="21">
        <v>70</v>
      </c>
      <c r="AA64" s="21"/>
      <c r="AB64" s="21">
        <v>70</v>
      </c>
      <c r="AC64" s="21"/>
      <c r="AD64" s="21">
        <v>70</v>
      </c>
      <c r="AE64" s="21">
        <v>70</v>
      </c>
      <c r="AF64" s="52"/>
      <c r="AG64" s="52"/>
      <c r="AH64" s="21">
        <v>70</v>
      </c>
      <c r="AI64" s="52">
        <f t="shared" si="4"/>
        <v>560</v>
      </c>
    </row>
    <row r="65" spans="1:36" x14ac:dyDescent="0.25">
      <c r="A65" s="73">
        <v>6</v>
      </c>
      <c r="B65" s="21" t="s">
        <v>118</v>
      </c>
      <c r="C65" s="21"/>
      <c r="D65" s="21"/>
      <c r="E65" s="21"/>
      <c r="F65" s="21" t="s">
        <v>179</v>
      </c>
      <c r="G65" s="21"/>
      <c r="H65" s="21"/>
      <c r="I65" s="21" t="s">
        <v>179</v>
      </c>
      <c r="J65" s="21"/>
      <c r="K65" s="21"/>
      <c r="L65" s="21"/>
      <c r="M65" s="52"/>
      <c r="N65" s="52" t="s">
        <v>179</v>
      </c>
      <c r="O65" s="52"/>
      <c r="P65" s="52">
        <v>3</v>
      </c>
      <c r="T65" s="73">
        <v>6</v>
      </c>
      <c r="U65" s="21" t="s">
        <v>118</v>
      </c>
      <c r="V65" s="21"/>
      <c r="W65" s="21"/>
      <c r="X65" s="21"/>
      <c r="Y65" s="21">
        <v>70</v>
      </c>
      <c r="Z65" s="21"/>
      <c r="AA65" s="21"/>
      <c r="AB65" s="21">
        <v>105</v>
      </c>
      <c r="AC65" s="21"/>
      <c r="AD65" s="21"/>
      <c r="AE65" s="21"/>
      <c r="AF65" s="52"/>
      <c r="AG65" s="21">
        <v>70</v>
      </c>
      <c r="AH65" s="52"/>
      <c r="AI65" s="52">
        <f t="shared" si="4"/>
        <v>245</v>
      </c>
    </row>
    <row r="66" spans="1:36" x14ac:dyDescent="0.25">
      <c r="A66" s="73">
        <v>7</v>
      </c>
      <c r="B66" s="21" t="s">
        <v>144</v>
      </c>
      <c r="C66" s="21"/>
      <c r="D66" s="21" t="s">
        <v>171</v>
      </c>
      <c r="E66" s="21"/>
      <c r="F66" s="21"/>
      <c r="G66" s="21"/>
      <c r="H66" s="21" t="s">
        <v>171</v>
      </c>
      <c r="I66" s="21"/>
      <c r="J66" s="21"/>
      <c r="K66" s="21"/>
      <c r="L66" s="21" t="s">
        <v>203</v>
      </c>
      <c r="M66" s="52"/>
      <c r="N66" s="52"/>
      <c r="O66" s="52"/>
      <c r="P66" s="52">
        <v>4</v>
      </c>
      <c r="T66" s="73">
        <v>7</v>
      </c>
      <c r="U66" s="21" t="s">
        <v>144</v>
      </c>
      <c r="V66" s="21"/>
      <c r="W66" s="21">
        <v>70</v>
      </c>
      <c r="X66" s="21"/>
      <c r="Y66" s="21"/>
      <c r="Z66" s="21"/>
      <c r="AA66" s="21">
        <v>70</v>
      </c>
      <c r="AB66" s="21"/>
      <c r="AC66" s="21"/>
      <c r="AD66" s="21"/>
      <c r="AE66" s="21">
        <v>70</v>
      </c>
      <c r="AF66" s="52"/>
      <c r="AG66" s="52"/>
      <c r="AH66" s="52"/>
      <c r="AI66" s="52">
        <f t="shared" si="4"/>
        <v>210</v>
      </c>
    </row>
    <row r="67" spans="1:36" x14ac:dyDescent="0.25">
      <c r="A67" s="73">
        <v>8</v>
      </c>
      <c r="B67" s="21" t="s">
        <v>56</v>
      </c>
      <c r="C67" s="21"/>
      <c r="D67" s="21"/>
      <c r="E67" s="21" t="s">
        <v>169</v>
      </c>
      <c r="F67" s="21"/>
      <c r="G67" s="21"/>
      <c r="H67" s="21" t="s">
        <v>171</v>
      </c>
      <c r="I67" s="21"/>
      <c r="J67" s="21"/>
      <c r="K67" s="21" t="s">
        <v>169</v>
      </c>
      <c r="L67" s="21"/>
      <c r="M67" s="52" t="s">
        <v>169</v>
      </c>
      <c r="N67" s="52"/>
      <c r="O67" s="52"/>
      <c r="P67" s="52">
        <v>4</v>
      </c>
      <c r="T67" s="73">
        <v>8</v>
      </c>
      <c r="U67" s="21" t="s">
        <v>56</v>
      </c>
      <c r="V67" s="21"/>
      <c r="W67" s="21"/>
      <c r="X67" s="21">
        <v>140</v>
      </c>
      <c r="Y67" s="21"/>
      <c r="Z67" s="21"/>
      <c r="AA67" s="21">
        <v>70</v>
      </c>
      <c r="AB67" s="21"/>
      <c r="AC67" s="21"/>
      <c r="AD67" s="21">
        <v>140</v>
      </c>
      <c r="AE67" s="21"/>
      <c r="AF67" s="52">
        <v>140</v>
      </c>
      <c r="AG67" s="52"/>
      <c r="AH67" s="52"/>
      <c r="AI67" s="52">
        <f t="shared" si="4"/>
        <v>490</v>
      </c>
    </row>
    <row r="68" spans="1:36" x14ac:dyDescent="0.25">
      <c r="A68" s="73">
        <v>9</v>
      </c>
      <c r="B68" s="21" t="s">
        <v>198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52"/>
      <c r="N68" s="52"/>
      <c r="O68" s="52"/>
      <c r="P68" s="52"/>
      <c r="T68" s="73">
        <v>10</v>
      </c>
      <c r="U68" s="21" t="s">
        <v>199</v>
      </c>
      <c r="V68" s="21"/>
      <c r="W68" s="21">
        <v>70</v>
      </c>
      <c r="X68" s="21"/>
      <c r="Y68" s="21">
        <v>70</v>
      </c>
      <c r="Z68" s="21"/>
      <c r="AA68" s="21">
        <v>70</v>
      </c>
      <c r="AB68" s="21">
        <v>70</v>
      </c>
      <c r="AC68" s="21">
        <v>70</v>
      </c>
      <c r="AD68" s="21"/>
      <c r="AE68" s="21">
        <v>70</v>
      </c>
      <c r="AF68" s="52"/>
      <c r="AG68" s="52"/>
      <c r="AH68" s="52"/>
      <c r="AI68" s="52">
        <f t="shared" si="4"/>
        <v>420</v>
      </c>
    </row>
    <row r="69" spans="1:36" x14ac:dyDescent="0.25">
      <c r="A69" s="73">
        <v>10</v>
      </c>
      <c r="B69" s="21" t="s">
        <v>199</v>
      </c>
      <c r="C69" s="21"/>
      <c r="D69" s="21" t="s">
        <v>171</v>
      </c>
      <c r="E69" s="21"/>
      <c r="F69" s="21" t="s">
        <v>171</v>
      </c>
      <c r="G69" s="21"/>
      <c r="H69" s="21" t="s">
        <v>171</v>
      </c>
      <c r="I69" s="21" t="s">
        <v>171</v>
      </c>
      <c r="J69" s="21" t="s">
        <v>171</v>
      </c>
      <c r="K69" s="21"/>
      <c r="L69" s="21" t="s">
        <v>171</v>
      </c>
      <c r="M69" s="52"/>
      <c r="N69" s="52"/>
      <c r="O69" s="52"/>
      <c r="P69" s="52">
        <v>6</v>
      </c>
      <c r="T69" s="73">
        <v>11</v>
      </c>
      <c r="U69" s="21" t="s">
        <v>31</v>
      </c>
      <c r="V69" s="21"/>
      <c r="W69" s="21">
        <v>140</v>
      </c>
      <c r="X69" s="21"/>
      <c r="Y69" s="21"/>
      <c r="Z69" s="21"/>
      <c r="AA69" s="21"/>
      <c r="AB69" s="21">
        <v>140</v>
      </c>
      <c r="AC69" s="21"/>
      <c r="AD69" s="21"/>
      <c r="AE69" s="21">
        <v>140</v>
      </c>
      <c r="AF69" s="52"/>
      <c r="AG69" s="52"/>
      <c r="AH69" s="52"/>
      <c r="AI69" s="52">
        <f t="shared" si="4"/>
        <v>420</v>
      </c>
    </row>
    <row r="70" spans="1:36" x14ac:dyDescent="0.25">
      <c r="A70" s="73">
        <v>11</v>
      </c>
      <c r="B70" s="21" t="s">
        <v>31</v>
      </c>
      <c r="C70" s="21"/>
      <c r="D70" s="21" t="s">
        <v>179</v>
      </c>
      <c r="E70" s="21"/>
      <c r="F70" s="21"/>
      <c r="G70" s="21"/>
      <c r="H70" s="21"/>
      <c r="I70" s="21" t="s">
        <v>169</v>
      </c>
      <c r="J70" s="21"/>
      <c r="K70" s="21"/>
      <c r="L70" s="21" t="s">
        <v>169</v>
      </c>
      <c r="M70" s="52"/>
      <c r="N70" s="52"/>
      <c r="O70" s="52"/>
      <c r="P70" s="52">
        <v>3</v>
      </c>
      <c r="T70" s="73">
        <v>12</v>
      </c>
      <c r="U70" s="21" t="s">
        <v>23</v>
      </c>
      <c r="V70" s="21">
        <v>105</v>
      </c>
      <c r="W70" s="21"/>
      <c r="X70" s="21">
        <v>70</v>
      </c>
      <c r="Y70" s="21"/>
      <c r="Z70" s="21">
        <v>140</v>
      </c>
      <c r="AA70" s="21">
        <v>210</v>
      </c>
      <c r="AB70" s="21"/>
      <c r="AC70" s="21">
        <v>105</v>
      </c>
      <c r="AD70" s="21">
        <v>140</v>
      </c>
      <c r="AE70" s="21">
        <v>105</v>
      </c>
      <c r="AF70" s="52"/>
      <c r="AG70" s="52"/>
      <c r="AH70" s="52"/>
      <c r="AI70" s="52">
        <f t="shared" si="4"/>
        <v>875</v>
      </c>
    </row>
    <row r="71" spans="1:36" x14ac:dyDescent="0.25">
      <c r="A71" s="73">
        <v>12</v>
      </c>
      <c r="B71" s="21" t="s">
        <v>23</v>
      </c>
      <c r="C71" s="21" t="s">
        <v>179</v>
      </c>
      <c r="D71" s="21"/>
      <c r="E71" s="21" t="s">
        <v>179</v>
      </c>
      <c r="F71" s="21"/>
      <c r="G71" s="21" t="s">
        <v>169</v>
      </c>
      <c r="H71" s="21" t="s">
        <v>179</v>
      </c>
      <c r="I71" s="21"/>
      <c r="J71" s="21" t="s">
        <v>179</v>
      </c>
      <c r="K71" s="21" t="s">
        <v>179</v>
      </c>
      <c r="L71" s="21" t="s">
        <v>179</v>
      </c>
      <c r="M71" s="52"/>
      <c r="N71" s="52"/>
      <c r="O71" s="52"/>
      <c r="P71" s="52">
        <v>7</v>
      </c>
      <c r="T71" s="73">
        <v>13</v>
      </c>
      <c r="U71" s="21" t="s">
        <v>22</v>
      </c>
      <c r="V71" s="21">
        <v>140</v>
      </c>
      <c r="W71" s="21">
        <v>210</v>
      </c>
      <c r="X71" s="21"/>
      <c r="Y71" s="21">
        <v>70</v>
      </c>
      <c r="Z71" s="21">
        <v>210</v>
      </c>
      <c r="AA71" s="21"/>
      <c r="AB71" s="21">
        <v>70</v>
      </c>
      <c r="AC71" s="21"/>
      <c r="AD71" s="21"/>
      <c r="AE71" s="21"/>
      <c r="AF71" s="21">
        <v>140</v>
      </c>
      <c r="AG71" s="52"/>
      <c r="AH71" s="21"/>
      <c r="AI71" s="52">
        <f t="shared" si="4"/>
        <v>840</v>
      </c>
    </row>
    <row r="72" spans="1:36" x14ac:dyDescent="0.25">
      <c r="A72" s="73">
        <v>13</v>
      </c>
      <c r="B72" s="21" t="s">
        <v>22</v>
      </c>
      <c r="C72" s="21" t="s">
        <v>179</v>
      </c>
      <c r="D72" s="21" t="s">
        <v>179</v>
      </c>
      <c r="E72" s="21" t="s">
        <v>179</v>
      </c>
      <c r="F72" s="21" t="s">
        <v>179</v>
      </c>
      <c r="G72" s="21" t="s">
        <v>179</v>
      </c>
      <c r="H72" s="21"/>
      <c r="I72" s="21" t="s">
        <v>169</v>
      </c>
      <c r="J72" s="21"/>
      <c r="K72" s="21" t="s">
        <v>179</v>
      </c>
      <c r="L72" s="21" t="s">
        <v>169</v>
      </c>
      <c r="M72" s="52" t="s">
        <v>179</v>
      </c>
      <c r="N72" s="52"/>
      <c r="O72" s="52" t="s">
        <v>179</v>
      </c>
      <c r="P72" s="52">
        <v>10</v>
      </c>
      <c r="T72" s="73">
        <v>14</v>
      </c>
      <c r="U72" s="21" t="s">
        <v>200</v>
      </c>
      <c r="V72" s="21"/>
      <c r="W72" s="21"/>
      <c r="X72" s="21"/>
      <c r="Y72" s="21"/>
      <c r="Z72" s="21">
        <v>70</v>
      </c>
      <c r="AA72" s="21"/>
      <c r="AB72" s="21">
        <v>140</v>
      </c>
      <c r="AC72" s="21"/>
      <c r="AD72" s="21"/>
      <c r="AE72" s="21"/>
      <c r="AF72" s="52"/>
      <c r="AG72" s="52"/>
      <c r="AH72" s="52"/>
      <c r="AI72" s="52">
        <f t="shared" si="4"/>
        <v>210</v>
      </c>
    </row>
    <row r="73" spans="1:36" x14ac:dyDescent="0.25">
      <c r="A73" s="73">
        <v>14</v>
      </c>
      <c r="B73" s="21" t="s">
        <v>200</v>
      </c>
      <c r="C73" s="21"/>
      <c r="D73" s="21"/>
      <c r="E73" s="21"/>
      <c r="F73" s="21"/>
      <c r="G73" s="21" t="s">
        <v>179</v>
      </c>
      <c r="H73" s="21"/>
      <c r="I73" s="21" t="s">
        <v>179</v>
      </c>
      <c r="J73" s="21"/>
      <c r="K73" s="21"/>
      <c r="L73" s="21"/>
      <c r="M73" s="52" t="s">
        <v>179</v>
      </c>
      <c r="N73" s="52"/>
      <c r="O73" s="52"/>
      <c r="P73" s="52">
        <v>3</v>
      </c>
      <c r="T73" s="73">
        <v>15</v>
      </c>
      <c r="U73" s="21" t="s">
        <v>32</v>
      </c>
      <c r="V73" s="21"/>
      <c r="W73" s="21">
        <v>140</v>
      </c>
      <c r="X73" s="21">
        <v>70</v>
      </c>
      <c r="Y73" s="21"/>
      <c r="Z73" s="21"/>
      <c r="AA73" s="21">
        <v>140</v>
      </c>
      <c r="AB73" s="21"/>
      <c r="AC73" s="21">
        <v>70</v>
      </c>
      <c r="AD73" s="21"/>
      <c r="AE73" s="21">
        <v>140</v>
      </c>
      <c r="AF73" s="52"/>
      <c r="AG73" s="21">
        <v>70</v>
      </c>
      <c r="AH73" s="52"/>
      <c r="AI73" s="52">
        <f t="shared" si="4"/>
        <v>630</v>
      </c>
    </row>
    <row r="74" spans="1:36" x14ac:dyDescent="0.25">
      <c r="A74" s="73">
        <v>15</v>
      </c>
      <c r="B74" s="21" t="s">
        <v>32</v>
      </c>
      <c r="C74" s="21"/>
      <c r="D74" s="21" t="s">
        <v>179</v>
      </c>
      <c r="E74" s="21" t="s">
        <v>179</v>
      </c>
      <c r="F74" s="21"/>
      <c r="G74" s="21"/>
      <c r="H74" s="21" t="s">
        <v>179</v>
      </c>
      <c r="I74" s="21"/>
      <c r="J74" s="21" t="s">
        <v>179</v>
      </c>
      <c r="K74" s="21"/>
      <c r="L74" s="21"/>
      <c r="M74" s="52"/>
      <c r="N74" s="52" t="s">
        <v>179</v>
      </c>
      <c r="O74" s="52"/>
      <c r="P74" s="52">
        <v>5</v>
      </c>
      <c r="T74" s="73">
        <v>16</v>
      </c>
      <c r="U74" s="21" t="s">
        <v>201</v>
      </c>
      <c r="V74" s="21"/>
      <c r="W74" s="21">
        <v>105</v>
      </c>
      <c r="X74" s="21"/>
      <c r="Y74" s="21"/>
      <c r="Z74" s="21"/>
      <c r="AA74" s="21">
        <v>105</v>
      </c>
      <c r="AB74" s="21"/>
      <c r="AC74" s="21"/>
      <c r="AD74" s="21"/>
      <c r="AE74" s="21"/>
      <c r="AF74" s="52"/>
      <c r="AG74" s="52"/>
      <c r="AH74" s="52">
        <v>105</v>
      </c>
      <c r="AI74" s="52">
        <f t="shared" si="4"/>
        <v>315</v>
      </c>
    </row>
    <row r="75" spans="1:36" x14ac:dyDescent="0.25">
      <c r="A75" s="73">
        <v>16</v>
      </c>
      <c r="B75" s="21" t="s">
        <v>201</v>
      </c>
      <c r="C75" s="21"/>
      <c r="D75" s="21" t="s">
        <v>165</v>
      </c>
      <c r="E75" s="21"/>
      <c r="F75" s="21"/>
      <c r="G75" s="21"/>
      <c r="H75" s="21" t="s">
        <v>165</v>
      </c>
      <c r="I75" s="21"/>
      <c r="J75" s="21"/>
      <c r="K75" s="21"/>
      <c r="L75" s="21"/>
      <c r="M75" s="52"/>
      <c r="N75" s="52"/>
      <c r="O75" s="52" t="s">
        <v>169</v>
      </c>
      <c r="P75" s="52">
        <v>3</v>
      </c>
      <c r="T75" s="17"/>
      <c r="U75" s="91" t="s">
        <v>259</v>
      </c>
      <c r="V75" s="38"/>
      <c r="W75" s="38"/>
      <c r="X75" s="38">
        <v>140</v>
      </c>
      <c r="Y75" s="38"/>
      <c r="Z75" s="38"/>
      <c r="AA75" s="38"/>
      <c r="AB75" s="38"/>
      <c r="AC75" s="38"/>
      <c r="AD75" s="38">
        <v>210</v>
      </c>
      <c r="AE75" s="38"/>
      <c r="AF75" s="38">
        <v>140</v>
      </c>
      <c r="AG75" s="38"/>
      <c r="AH75" s="38">
        <v>140</v>
      </c>
      <c r="AI75" s="52">
        <f t="shared" si="4"/>
        <v>630</v>
      </c>
    </row>
    <row r="76" spans="1:36" x14ac:dyDescent="0.25">
      <c r="A76" s="73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110"/>
      <c r="N76" s="110"/>
      <c r="O76" s="110"/>
      <c r="P76" s="110"/>
    </row>
    <row r="77" spans="1:36" x14ac:dyDescent="0.25">
      <c r="T77" s="52"/>
      <c r="U77" s="74" t="s">
        <v>204</v>
      </c>
      <c r="V77" s="74">
        <v>1</v>
      </c>
      <c r="W77" s="74">
        <v>2</v>
      </c>
      <c r="X77" s="74">
        <v>3</v>
      </c>
      <c r="Y77" s="74">
        <v>4</v>
      </c>
      <c r="Z77" s="74">
        <v>5</v>
      </c>
      <c r="AA77" s="74">
        <v>6</v>
      </c>
      <c r="AB77" s="74">
        <v>7</v>
      </c>
      <c r="AC77" s="74">
        <v>8</v>
      </c>
      <c r="AD77" s="74">
        <v>9</v>
      </c>
      <c r="AE77" s="74">
        <v>10</v>
      </c>
      <c r="AF77" s="75">
        <v>11</v>
      </c>
      <c r="AG77" s="75">
        <v>12</v>
      </c>
      <c r="AH77" s="75">
        <v>13</v>
      </c>
      <c r="AI77" s="75" t="s">
        <v>174</v>
      </c>
    </row>
    <row r="78" spans="1:36" x14ac:dyDescent="0.25">
      <c r="A78" s="52"/>
      <c r="B78" s="74" t="s">
        <v>204</v>
      </c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5"/>
      <c r="N78" s="75"/>
      <c r="O78" s="75"/>
      <c r="P78" s="75"/>
      <c r="T78" s="52">
        <v>1</v>
      </c>
      <c r="U78" s="21" t="s">
        <v>205</v>
      </c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52"/>
      <c r="AG78" s="52"/>
      <c r="AH78" s="52"/>
      <c r="AI78" s="52">
        <f t="shared" ref="AI78:AI81" si="5">SUM(V78:AH78)</f>
        <v>0</v>
      </c>
      <c r="AJ78">
        <f>SUM(AI78:AI101)</f>
        <v>13160</v>
      </c>
    </row>
    <row r="79" spans="1:36" x14ac:dyDescent="0.25">
      <c r="A79" s="52">
        <v>1</v>
      </c>
      <c r="B79" s="21" t="s">
        <v>205</v>
      </c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52"/>
      <c r="N79" s="52"/>
      <c r="O79" s="52"/>
      <c r="P79" s="52"/>
      <c r="T79" s="52">
        <v>2</v>
      </c>
      <c r="U79" s="21" t="s">
        <v>206</v>
      </c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52"/>
      <c r="AG79" s="52"/>
      <c r="AH79" s="52"/>
      <c r="AI79" s="52">
        <f t="shared" si="5"/>
        <v>0</v>
      </c>
    </row>
    <row r="80" spans="1:36" x14ac:dyDescent="0.25">
      <c r="A80" s="52">
        <v>2</v>
      </c>
      <c r="B80" s="21" t="s">
        <v>206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52"/>
      <c r="N80" s="52"/>
      <c r="O80" s="52"/>
      <c r="P80" s="52"/>
      <c r="T80" s="52">
        <v>3</v>
      </c>
      <c r="U80" s="21" t="s">
        <v>207</v>
      </c>
      <c r="V80" s="63"/>
      <c r="W80" s="63"/>
      <c r="X80" s="63"/>
      <c r="Y80" s="63">
        <v>140</v>
      </c>
      <c r="Z80" s="63">
        <v>140</v>
      </c>
      <c r="AA80" s="63"/>
      <c r="AB80" s="63"/>
      <c r="AC80" s="63"/>
      <c r="AD80" s="63"/>
      <c r="AE80" s="63"/>
      <c r="AF80" s="64"/>
      <c r="AG80" s="64"/>
      <c r="AH80" s="52"/>
      <c r="AI80" s="79">
        <f>SUM(V80:AH80,AI136)</f>
        <v>770</v>
      </c>
    </row>
    <row r="81" spans="1:36" x14ac:dyDescent="0.25">
      <c r="A81" s="52">
        <v>3</v>
      </c>
      <c r="B81" s="21" t="s">
        <v>207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52"/>
      <c r="N81" s="52"/>
      <c r="O81" s="52"/>
      <c r="P81" s="52"/>
      <c r="T81" s="52">
        <v>4</v>
      </c>
      <c r="U81" s="21" t="s">
        <v>110</v>
      </c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52"/>
      <c r="AG81" s="52"/>
      <c r="AH81" s="52"/>
      <c r="AI81" s="52">
        <f t="shared" si="5"/>
        <v>0</v>
      </c>
    </row>
    <row r="82" spans="1:36" x14ac:dyDescent="0.25">
      <c r="A82" s="52">
        <v>4</v>
      </c>
      <c r="B82" s="21" t="s">
        <v>110</v>
      </c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52"/>
      <c r="N82" s="52"/>
      <c r="O82" s="52"/>
      <c r="P82" s="52"/>
      <c r="T82" s="52">
        <v>5</v>
      </c>
      <c r="U82" s="21" t="s">
        <v>14</v>
      </c>
      <c r="V82" s="21">
        <v>100</v>
      </c>
      <c r="W82" s="21">
        <v>200</v>
      </c>
      <c r="X82" s="21">
        <v>200</v>
      </c>
      <c r="Y82" s="21">
        <v>200</v>
      </c>
      <c r="Z82" s="21">
        <v>200</v>
      </c>
      <c r="AA82" s="21">
        <v>200</v>
      </c>
      <c r="AB82" s="21">
        <v>200</v>
      </c>
      <c r="AC82" s="21">
        <v>200</v>
      </c>
      <c r="AD82" s="21">
        <v>200</v>
      </c>
      <c r="AE82" s="21">
        <v>200</v>
      </c>
      <c r="AF82" s="52">
        <v>150</v>
      </c>
      <c r="AG82" s="52">
        <v>150</v>
      </c>
      <c r="AH82" s="52">
        <v>200</v>
      </c>
      <c r="AI82" s="52">
        <f>SUM(V82:AH82)</f>
        <v>2400</v>
      </c>
    </row>
    <row r="83" spans="1:36" x14ac:dyDescent="0.25">
      <c r="A83" s="52">
        <v>5</v>
      </c>
      <c r="B83" s="21" t="s">
        <v>14</v>
      </c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52"/>
      <c r="N83" s="52"/>
      <c r="O83" s="52"/>
      <c r="P83" s="52"/>
      <c r="T83" s="52">
        <v>6</v>
      </c>
      <c r="U83" s="21" t="s">
        <v>13</v>
      </c>
      <c r="V83" s="21">
        <v>8</v>
      </c>
      <c r="W83" s="21">
        <v>8</v>
      </c>
      <c r="X83" s="21">
        <v>12</v>
      </c>
      <c r="Y83" s="21">
        <v>8</v>
      </c>
      <c r="Z83" s="21">
        <v>12</v>
      </c>
      <c r="AA83" s="21">
        <v>8</v>
      </c>
      <c r="AB83" s="21">
        <v>8</v>
      </c>
      <c r="AC83" s="21">
        <v>8</v>
      </c>
      <c r="AD83" s="21">
        <v>8</v>
      </c>
      <c r="AE83" s="21">
        <v>8</v>
      </c>
      <c r="AF83" s="52">
        <v>8</v>
      </c>
      <c r="AG83" s="52">
        <v>12</v>
      </c>
      <c r="AH83" s="52">
        <v>12</v>
      </c>
      <c r="AI83" s="78">
        <v>150</v>
      </c>
      <c r="AJ83" t="s">
        <v>221</v>
      </c>
    </row>
    <row r="84" spans="1:36" x14ac:dyDescent="0.25">
      <c r="A84" s="52">
        <v>6</v>
      </c>
      <c r="B84" s="21" t="s">
        <v>13</v>
      </c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52"/>
      <c r="N84" s="52"/>
      <c r="O84" s="52"/>
      <c r="P84" s="52"/>
      <c r="T84" s="52">
        <v>7</v>
      </c>
      <c r="U84" s="21" t="s">
        <v>112</v>
      </c>
      <c r="V84" s="21"/>
      <c r="W84" s="21"/>
      <c r="X84" s="21"/>
      <c r="Y84" s="21">
        <v>35</v>
      </c>
      <c r="Z84" s="21"/>
      <c r="AA84" s="21"/>
      <c r="AB84" s="21">
        <v>35</v>
      </c>
      <c r="AC84" s="21"/>
      <c r="AD84" s="21">
        <v>35</v>
      </c>
      <c r="AE84" s="21"/>
      <c r="AF84" s="52">
        <v>35</v>
      </c>
      <c r="AG84" s="52"/>
      <c r="AH84" s="76">
        <v>60</v>
      </c>
      <c r="AI84" s="78">
        <f t="shared" ref="AI84:AI100" si="6">SUM(V84:AH84)</f>
        <v>200</v>
      </c>
      <c r="AJ84" s="77"/>
    </row>
    <row r="85" spans="1:36" x14ac:dyDescent="0.25">
      <c r="A85" s="52">
        <v>7</v>
      </c>
      <c r="B85" s="21" t="s">
        <v>112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52"/>
      <c r="N85" s="52"/>
      <c r="O85" s="52"/>
      <c r="P85" s="52"/>
      <c r="T85" s="52">
        <v>8</v>
      </c>
      <c r="U85" s="21" t="s">
        <v>208</v>
      </c>
      <c r="V85" s="21"/>
      <c r="W85" s="21">
        <v>105</v>
      </c>
      <c r="X85" s="21">
        <v>105</v>
      </c>
      <c r="Y85" s="21">
        <v>210</v>
      </c>
      <c r="Z85" s="21">
        <v>140</v>
      </c>
      <c r="AA85" s="21">
        <v>105</v>
      </c>
      <c r="AB85" s="21">
        <v>105</v>
      </c>
      <c r="AC85" s="21"/>
      <c r="AD85" s="21">
        <v>105</v>
      </c>
      <c r="AE85" s="21">
        <v>140</v>
      </c>
      <c r="AF85" s="52">
        <v>210</v>
      </c>
      <c r="AG85" s="52">
        <v>105</v>
      </c>
      <c r="AH85" s="78"/>
      <c r="AI85" s="78">
        <f t="shared" si="6"/>
        <v>1330</v>
      </c>
    </row>
    <row r="86" spans="1:36" x14ac:dyDescent="0.25">
      <c r="A86" s="52">
        <v>8</v>
      </c>
      <c r="B86" s="21" t="s">
        <v>208</v>
      </c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52"/>
      <c r="N86" s="52"/>
      <c r="O86" s="52"/>
      <c r="P86" s="52"/>
      <c r="T86" s="52">
        <v>9</v>
      </c>
      <c r="U86" s="21" t="s">
        <v>147</v>
      </c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52"/>
      <c r="AG86" s="52"/>
      <c r="AH86" s="52"/>
      <c r="AI86" s="52">
        <f t="shared" si="6"/>
        <v>0</v>
      </c>
    </row>
    <row r="87" spans="1:36" x14ac:dyDescent="0.25">
      <c r="A87" s="52">
        <v>9</v>
      </c>
      <c r="B87" s="21" t="s">
        <v>147</v>
      </c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52"/>
      <c r="N87" s="52"/>
      <c r="O87" s="52"/>
      <c r="P87" s="52"/>
      <c r="T87" s="52">
        <v>10</v>
      </c>
      <c r="U87" s="21" t="s">
        <v>12</v>
      </c>
      <c r="V87" s="21">
        <v>350</v>
      </c>
      <c r="W87" s="21">
        <v>350</v>
      </c>
      <c r="X87" s="21">
        <v>350</v>
      </c>
      <c r="Y87" s="21">
        <v>350</v>
      </c>
      <c r="Z87" s="21">
        <v>350</v>
      </c>
      <c r="AA87" s="21">
        <v>350</v>
      </c>
      <c r="AB87" s="21">
        <v>350</v>
      </c>
      <c r="AC87" s="21">
        <v>350</v>
      </c>
      <c r="AD87" s="21">
        <v>350</v>
      </c>
      <c r="AE87" s="21">
        <v>350</v>
      </c>
      <c r="AF87" s="21">
        <v>350</v>
      </c>
      <c r="AG87" s="21">
        <v>350</v>
      </c>
      <c r="AH87" s="21">
        <v>350</v>
      </c>
      <c r="AI87" s="52">
        <f t="shared" si="6"/>
        <v>4550</v>
      </c>
    </row>
    <row r="88" spans="1:36" x14ac:dyDescent="0.25">
      <c r="A88" s="52">
        <v>10</v>
      </c>
      <c r="B88" s="21" t="s">
        <v>12</v>
      </c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52"/>
      <c r="N88" s="52"/>
      <c r="O88" s="52"/>
      <c r="P88" s="52"/>
      <c r="T88" s="52">
        <v>11</v>
      </c>
      <c r="U88" s="21" t="s">
        <v>18</v>
      </c>
      <c r="V88" s="21">
        <v>280</v>
      </c>
      <c r="W88" s="21">
        <v>140</v>
      </c>
      <c r="X88" s="21">
        <v>280</v>
      </c>
      <c r="Y88" s="21">
        <v>280</v>
      </c>
      <c r="Z88" s="21">
        <v>140</v>
      </c>
      <c r="AA88" s="21">
        <v>140</v>
      </c>
      <c r="AB88" s="21">
        <v>280</v>
      </c>
      <c r="AC88" s="21">
        <v>140</v>
      </c>
      <c r="AD88" s="21">
        <v>280</v>
      </c>
      <c r="AE88" s="21">
        <v>420</v>
      </c>
      <c r="AF88" s="52">
        <v>140</v>
      </c>
      <c r="AG88" s="52">
        <v>280</v>
      </c>
      <c r="AH88" s="52">
        <v>280</v>
      </c>
      <c r="AI88" s="52">
        <f t="shared" si="6"/>
        <v>3080</v>
      </c>
    </row>
    <row r="89" spans="1:36" x14ac:dyDescent="0.25">
      <c r="A89" s="52">
        <v>11</v>
      </c>
      <c r="B89" s="21" t="s">
        <v>18</v>
      </c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52"/>
      <c r="N89" s="52"/>
      <c r="O89" s="52"/>
      <c r="P89" s="52"/>
      <c r="T89" s="52">
        <v>12</v>
      </c>
      <c r="U89" s="21" t="s">
        <v>209</v>
      </c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52"/>
      <c r="AG89" s="52"/>
      <c r="AH89" s="52"/>
      <c r="AI89" s="52">
        <f t="shared" si="6"/>
        <v>0</v>
      </c>
    </row>
    <row r="90" spans="1:36" x14ac:dyDescent="0.25">
      <c r="A90" s="52">
        <v>12</v>
      </c>
      <c r="B90" s="21" t="s">
        <v>209</v>
      </c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52"/>
      <c r="N90" s="52"/>
      <c r="O90" s="52"/>
      <c r="P90" s="52"/>
      <c r="T90" s="52">
        <v>13</v>
      </c>
      <c r="U90" s="21" t="s">
        <v>210</v>
      </c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52"/>
      <c r="AG90" s="52"/>
      <c r="AH90" s="52"/>
      <c r="AI90" s="52">
        <f t="shared" si="6"/>
        <v>0</v>
      </c>
    </row>
    <row r="91" spans="1:36" x14ac:dyDescent="0.25">
      <c r="A91" s="52">
        <v>13</v>
      </c>
      <c r="B91" s="21" t="s">
        <v>210</v>
      </c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52"/>
      <c r="N91" s="52"/>
      <c r="O91" s="52"/>
      <c r="P91" s="52"/>
      <c r="T91" s="52"/>
      <c r="U91" s="21" t="s">
        <v>217</v>
      </c>
      <c r="V91" s="21"/>
      <c r="W91" s="21"/>
      <c r="X91" s="21"/>
      <c r="Y91" s="21"/>
      <c r="Z91" s="21"/>
      <c r="AA91" s="21"/>
      <c r="AB91" s="21"/>
      <c r="AC91" s="21">
        <v>30</v>
      </c>
      <c r="AD91" s="21"/>
      <c r="AE91" s="21"/>
      <c r="AF91" s="52"/>
      <c r="AG91" s="52"/>
      <c r="AH91" s="52"/>
      <c r="AI91" s="52">
        <v>0</v>
      </c>
    </row>
    <row r="92" spans="1:36" x14ac:dyDescent="0.25">
      <c r="A92" s="52"/>
      <c r="B92" s="21" t="s">
        <v>217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52"/>
      <c r="N92" s="52"/>
      <c r="O92" s="52"/>
      <c r="P92" s="52"/>
      <c r="T92" s="52"/>
      <c r="U92" s="21" t="s">
        <v>219</v>
      </c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52"/>
      <c r="AG92" s="52"/>
      <c r="AH92" s="52"/>
      <c r="AI92" s="52">
        <v>50</v>
      </c>
    </row>
    <row r="93" spans="1:36" x14ac:dyDescent="0.25">
      <c r="A93" s="52"/>
      <c r="B93" s="21" t="s">
        <v>219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52"/>
      <c r="N93" s="52"/>
      <c r="O93" s="52"/>
      <c r="P93" s="52"/>
      <c r="T93" s="52"/>
      <c r="U93" s="21" t="s">
        <v>218</v>
      </c>
      <c r="V93" s="21"/>
      <c r="W93" s="21"/>
      <c r="X93" s="21"/>
      <c r="Y93" s="21"/>
      <c r="Z93" s="21"/>
      <c r="AA93" s="21"/>
      <c r="AB93" s="21"/>
      <c r="AC93" s="21">
        <v>100</v>
      </c>
      <c r="AD93" s="21"/>
      <c r="AE93" s="21"/>
      <c r="AF93" s="52"/>
      <c r="AG93" s="52"/>
      <c r="AH93" s="52"/>
      <c r="AI93" s="52">
        <v>0</v>
      </c>
    </row>
    <row r="94" spans="1:36" x14ac:dyDescent="0.25">
      <c r="A94" s="52"/>
      <c r="B94" s="21" t="s">
        <v>218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52"/>
      <c r="N94" s="52"/>
      <c r="O94" s="52"/>
      <c r="P94" s="52"/>
      <c r="T94" s="52">
        <v>14</v>
      </c>
      <c r="U94" s="21" t="s">
        <v>211</v>
      </c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52">
        <v>70</v>
      </c>
      <c r="AG94" s="52"/>
      <c r="AH94" s="52"/>
      <c r="AI94" s="52">
        <v>0</v>
      </c>
    </row>
    <row r="95" spans="1:36" x14ac:dyDescent="0.25">
      <c r="A95" s="52">
        <v>14</v>
      </c>
      <c r="B95" s="21" t="s">
        <v>211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52"/>
      <c r="N95" s="52"/>
      <c r="O95" s="52"/>
      <c r="P95" s="52"/>
      <c r="T95" s="52">
        <v>15</v>
      </c>
      <c r="U95" s="21" t="s">
        <v>212</v>
      </c>
      <c r="V95" s="21"/>
      <c r="W95" s="21">
        <v>35</v>
      </c>
      <c r="X95" s="21">
        <v>35</v>
      </c>
      <c r="Y95" s="21">
        <v>70</v>
      </c>
      <c r="Z95" s="21">
        <v>35</v>
      </c>
      <c r="AA95" s="21"/>
      <c r="AB95" s="21">
        <v>70</v>
      </c>
      <c r="AC95" s="21">
        <v>70</v>
      </c>
      <c r="AD95" s="21">
        <v>175</v>
      </c>
      <c r="AE95" s="21">
        <v>70</v>
      </c>
      <c r="AF95" s="52">
        <v>70</v>
      </c>
      <c r="AG95" s="52"/>
      <c r="AH95" s="52"/>
      <c r="AI95" s="52">
        <f t="shared" si="6"/>
        <v>630</v>
      </c>
    </row>
    <row r="96" spans="1:36" x14ac:dyDescent="0.25">
      <c r="A96" s="52">
        <v>15</v>
      </c>
      <c r="B96" s="21" t="s">
        <v>212</v>
      </c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52"/>
      <c r="N96" s="52"/>
      <c r="O96" s="52"/>
      <c r="P96" s="52"/>
      <c r="T96" s="52"/>
      <c r="U96" s="21" t="s">
        <v>113</v>
      </c>
      <c r="V96" s="21"/>
      <c r="W96" s="21"/>
      <c r="X96" s="21"/>
      <c r="Y96" s="21"/>
      <c r="Z96" s="21"/>
      <c r="AA96" s="21">
        <v>50</v>
      </c>
      <c r="AB96" s="21"/>
      <c r="AC96" s="21"/>
      <c r="AD96" s="21"/>
      <c r="AE96" s="21"/>
      <c r="AF96" s="52"/>
      <c r="AG96" s="52"/>
      <c r="AH96" s="52"/>
      <c r="AI96" s="52">
        <v>0</v>
      </c>
    </row>
    <row r="97" spans="1:36" x14ac:dyDescent="0.25">
      <c r="A97" s="52"/>
      <c r="B97" s="21" t="s">
        <v>113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52"/>
      <c r="N97" s="52"/>
      <c r="O97" s="52"/>
      <c r="P97" s="52">
        <v>70</v>
      </c>
      <c r="T97" s="52">
        <v>17</v>
      </c>
      <c r="U97" s="21" t="s">
        <v>213</v>
      </c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52"/>
      <c r="AG97" s="52"/>
      <c r="AH97" s="52"/>
      <c r="AI97" s="51">
        <f t="shared" si="6"/>
        <v>0</v>
      </c>
    </row>
    <row r="98" spans="1:36" x14ac:dyDescent="0.25">
      <c r="A98" s="52">
        <v>17</v>
      </c>
      <c r="B98" s="21">
        <v>60</v>
      </c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52"/>
      <c r="N98" s="52"/>
      <c r="O98" s="52"/>
      <c r="P98" s="52"/>
      <c r="T98" s="52">
        <v>18</v>
      </c>
      <c r="U98" s="21" t="s">
        <v>214</v>
      </c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52"/>
      <c r="AG98" s="52"/>
      <c r="AH98" s="52"/>
      <c r="AI98" s="51">
        <f t="shared" si="6"/>
        <v>0</v>
      </c>
    </row>
    <row r="99" spans="1:36" x14ac:dyDescent="0.25">
      <c r="A99" s="52">
        <v>18</v>
      </c>
      <c r="B99" s="21" t="s">
        <v>214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52"/>
      <c r="N99" s="52"/>
      <c r="O99" s="52"/>
      <c r="P99" s="52"/>
      <c r="T99" s="52">
        <v>19</v>
      </c>
      <c r="U99" s="21" t="s">
        <v>215</v>
      </c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52"/>
      <c r="AG99" s="52"/>
      <c r="AH99" s="52"/>
      <c r="AI99" s="51">
        <f t="shared" si="6"/>
        <v>0</v>
      </c>
    </row>
    <row r="100" spans="1:36" x14ac:dyDescent="0.25">
      <c r="A100" s="52">
        <v>19</v>
      </c>
      <c r="B100" s="21" t="s">
        <v>215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52"/>
      <c r="N100" s="52"/>
      <c r="O100" s="52"/>
      <c r="P100" s="52"/>
      <c r="T100" s="52">
        <v>20</v>
      </c>
      <c r="U100" s="55" t="s">
        <v>216</v>
      </c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52"/>
      <c r="AG100" s="52"/>
      <c r="AH100" s="52"/>
      <c r="AI100" s="52">
        <f t="shared" si="6"/>
        <v>0</v>
      </c>
    </row>
    <row r="101" spans="1:36" x14ac:dyDescent="0.25">
      <c r="A101" s="52">
        <v>20</v>
      </c>
      <c r="B101" s="55" t="s">
        <v>216</v>
      </c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52"/>
      <c r="N101" s="52"/>
      <c r="O101" s="52"/>
      <c r="P101" s="52"/>
      <c r="T101" s="57"/>
      <c r="U101" s="55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52"/>
    </row>
    <row r="102" spans="1:36" x14ac:dyDescent="0.25">
      <c r="A102" s="57"/>
      <c r="B102" s="55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T102" s="57"/>
      <c r="U102" s="55" t="s">
        <v>206</v>
      </c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52"/>
    </row>
    <row r="103" spans="1:36" x14ac:dyDescent="0.25">
      <c r="A103" s="73"/>
      <c r="B103" s="95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T103" s="57"/>
      <c r="U103" s="55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52"/>
    </row>
    <row r="104" spans="1:36" x14ac:dyDescent="0.25">
      <c r="A104" s="73"/>
      <c r="B104" s="95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T104" s="57"/>
      <c r="U104" s="55" t="s">
        <v>237</v>
      </c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52"/>
    </row>
    <row r="105" spans="1:36" x14ac:dyDescent="0.25">
      <c r="A105" s="73"/>
      <c r="B105" s="95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T105" s="57"/>
      <c r="U105" s="55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52"/>
    </row>
    <row r="106" spans="1:36" x14ac:dyDescent="0.25">
      <c r="A106" s="73"/>
      <c r="B106" s="95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T106" s="52">
        <v>20</v>
      </c>
      <c r="U106" s="55" t="s">
        <v>216</v>
      </c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52"/>
      <c r="AG106" s="52"/>
      <c r="AH106" s="52">
        <v>210</v>
      </c>
      <c r="AI106" s="52">
        <f t="shared" ref="AI106" si="7">SUM(V106:AH106)</f>
        <v>210</v>
      </c>
    </row>
    <row r="107" spans="1:36" x14ac:dyDescent="0.25">
      <c r="T107" s="57"/>
      <c r="U107" s="55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52"/>
    </row>
    <row r="108" spans="1:36" x14ac:dyDescent="0.25">
      <c r="U108" t="s">
        <v>261</v>
      </c>
    </row>
    <row r="109" spans="1:36" x14ac:dyDescent="0.25">
      <c r="AI109" t="s">
        <v>223</v>
      </c>
    </row>
    <row r="110" spans="1:36" x14ac:dyDescent="0.25">
      <c r="AI110">
        <f>SUM(AJ3,AJ14,AJ23,AJ37,AJ59,AJ78,AI130,AI149)</f>
        <v>64180</v>
      </c>
      <c r="AJ110" t="s">
        <v>224</v>
      </c>
    </row>
    <row r="111" spans="1:36" x14ac:dyDescent="0.25">
      <c r="AJ111">
        <f>AI110/7</f>
        <v>9168.5714285714294</v>
      </c>
    </row>
    <row r="113" spans="20:35" x14ac:dyDescent="0.25">
      <c r="T113" s="94"/>
      <c r="U113" s="94" t="s">
        <v>172</v>
      </c>
      <c r="V113" s="94">
        <v>1</v>
      </c>
      <c r="W113" s="94">
        <v>2</v>
      </c>
      <c r="X113" s="94">
        <v>3</v>
      </c>
      <c r="Y113" s="94">
        <v>4</v>
      </c>
      <c r="Z113" s="94">
        <v>5</v>
      </c>
      <c r="AA113" s="94">
        <v>6</v>
      </c>
      <c r="AB113" s="94">
        <v>7</v>
      </c>
      <c r="AC113" s="94">
        <v>8</v>
      </c>
      <c r="AD113" s="94">
        <v>9</v>
      </c>
      <c r="AE113" s="94">
        <v>10</v>
      </c>
      <c r="AF113" s="94">
        <v>11</v>
      </c>
      <c r="AG113" s="94">
        <v>12</v>
      </c>
      <c r="AH113" s="94">
        <v>13</v>
      </c>
      <c r="AI113" s="94" t="s">
        <v>174</v>
      </c>
    </row>
    <row r="114" spans="20:35" x14ac:dyDescent="0.25">
      <c r="T114" s="52">
        <v>1</v>
      </c>
      <c r="U114" s="21" t="s">
        <v>231</v>
      </c>
      <c r="V114" s="21">
        <v>60</v>
      </c>
      <c r="W114" s="21"/>
      <c r="X114" s="21">
        <v>84</v>
      </c>
      <c r="Y114" s="21">
        <v>30</v>
      </c>
      <c r="Z114" s="21">
        <v>40</v>
      </c>
      <c r="AA114" s="21">
        <v>30</v>
      </c>
      <c r="AB114" s="21"/>
      <c r="AC114" s="21">
        <v>60</v>
      </c>
      <c r="AD114" s="21">
        <v>84</v>
      </c>
      <c r="AE114" s="21"/>
      <c r="AF114" s="21">
        <v>30</v>
      </c>
      <c r="AG114" s="21">
        <v>84</v>
      </c>
      <c r="AH114" s="21"/>
      <c r="AI114" s="52">
        <f t="shared" ref="AI114:AI129" si="8">SUM(V114:AH114)</f>
        <v>502</v>
      </c>
    </row>
    <row r="115" spans="20:35" x14ac:dyDescent="0.25">
      <c r="T115" s="57">
        <v>5</v>
      </c>
      <c r="U115" s="55" t="s">
        <v>233</v>
      </c>
      <c r="V115" s="21">
        <v>40</v>
      </c>
      <c r="W115" s="21">
        <v>80</v>
      </c>
      <c r="X115" s="21">
        <v>73</v>
      </c>
      <c r="Y115" s="21">
        <v>30</v>
      </c>
      <c r="Z115" s="56">
        <v>30</v>
      </c>
      <c r="AA115" s="21">
        <v>30</v>
      </c>
      <c r="AB115" s="21">
        <v>40</v>
      </c>
      <c r="AC115" s="21">
        <v>40</v>
      </c>
      <c r="AD115" s="21">
        <v>73</v>
      </c>
      <c r="AE115" s="21">
        <v>40</v>
      </c>
      <c r="AF115" s="21">
        <v>30</v>
      </c>
      <c r="AG115" s="21">
        <v>73</v>
      </c>
      <c r="AH115" s="21">
        <v>80</v>
      </c>
      <c r="AI115" s="52">
        <f t="shared" si="8"/>
        <v>659</v>
      </c>
    </row>
    <row r="116" spans="20:35" x14ac:dyDescent="0.25">
      <c r="T116" s="86">
        <v>6</v>
      </c>
      <c r="U116" s="87" t="s">
        <v>234</v>
      </c>
      <c r="V116" s="66"/>
      <c r="W116" s="66"/>
      <c r="X116" s="66">
        <v>73</v>
      </c>
      <c r="Y116" s="66">
        <v>30</v>
      </c>
      <c r="Z116" s="66">
        <v>30</v>
      </c>
      <c r="AA116" s="66">
        <v>30</v>
      </c>
      <c r="AB116" s="46"/>
      <c r="AC116" s="66"/>
      <c r="AD116" s="66">
        <v>73</v>
      </c>
      <c r="AE116" s="46"/>
      <c r="AF116" s="66">
        <v>30</v>
      </c>
      <c r="AG116" s="66">
        <v>73</v>
      </c>
      <c r="AH116" s="66"/>
      <c r="AI116" s="52">
        <f t="shared" si="8"/>
        <v>339</v>
      </c>
    </row>
    <row r="117" spans="20:35" x14ac:dyDescent="0.25">
      <c r="T117" s="92">
        <v>7</v>
      </c>
      <c r="U117" s="55" t="s">
        <v>210</v>
      </c>
      <c r="V117" s="21">
        <v>10</v>
      </c>
      <c r="W117" s="21">
        <v>15</v>
      </c>
      <c r="X117" s="21">
        <v>15</v>
      </c>
      <c r="Y117" s="21">
        <v>15</v>
      </c>
      <c r="Z117" s="21">
        <v>10</v>
      </c>
      <c r="AA117" s="21">
        <v>15</v>
      </c>
      <c r="AB117" s="34"/>
      <c r="AC117" s="21">
        <v>10</v>
      </c>
      <c r="AD117" s="21">
        <v>15</v>
      </c>
      <c r="AE117" s="34"/>
      <c r="AF117" s="21">
        <v>15</v>
      </c>
      <c r="AG117" s="21">
        <v>15</v>
      </c>
      <c r="AH117" s="21">
        <v>15</v>
      </c>
      <c r="AI117" s="52">
        <f t="shared" si="8"/>
        <v>150</v>
      </c>
    </row>
    <row r="118" spans="20:35" x14ac:dyDescent="0.25">
      <c r="T118" s="30">
        <v>8</v>
      </c>
      <c r="U118" s="85" t="s">
        <v>206</v>
      </c>
      <c r="V118" s="93">
        <v>10</v>
      </c>
      <c r="W118" s="93">
        <v>15</v>
      </c>
      <c r="X118" s="93">
        <v>15</v>
      </c>
      <c r="Y118" s="93">
        <v>15</v>
      </c>
      <c r="Z118" s="93">
        <v>10</v>
      </c>
      <c r="AA118" s="93">
        <v>15</v>
      </c>
      <c r="AB118" s="89"/>
      <c r="AC118" s="93">
        <v>10</v>
      </c>
      <c r="AD118" s="93">
        <v>15</v>
      </c>
      <c r="AE118" s="89"/>
      <c r="AF118" s="93">
        <v>15</v>
      </c>
      <c r="AG118" s="93">
        <v>15</v>
      </c>
      <c r="AH118" s="93">
        <v>15</v>
      </c>
      <c r="AI118" s="52">
        <f t="shared" si="8"/>
        <v>150</v>
      </c>
    </row>
    <row r="119" spans="20:35" x14ac:dyDescent="0.25">
      <c r="T119" s="92">
        <v>9</v>
      </c>
      <c r="U119" s="55" t="s">
        <v>113</v>
      </c>
      <c r="V119" s="21">
        <v>12</v>
      </c>
      <c r="W119" s="21">
        <v>12</v>
      </c>
      <c r="X119" s="21">
        <v>9</v>
      </c>
      <c r="Y119" s="21">
        <v>10</v>
      </c>
      <c r="Z119" s="21">
        <v>10</v>
      </c>
      <c r="AA119" s="21">
        <v>10</v>
      </c>
      <c r="AB119" s="34">
        <v>10</v>
      </c>
      <c r="AC119" s="21">
        <v>12</v>
      </c>
      <c r="AD119" s="21">
        <v>9</v>
      </c>
      <c r="AE119" s="34">
        <v>10</v>
      </c>
      <c r="AF119" s="21">
        <v>10</v>
      </c>
      <c r="AG119" s="21">
        <v>9</v>
      </c>
      <c r="AH119" s="21">
        <v>12</v>
      </c>
      <c r="AI119" s="52">
        <f t="shared" si="8"/>
        <v>135</v>
      </c>
    </row>
    <row r="120" spans="20:35" x14ac:dyDescent="0.25">
      <c r="T120" s="30">
        <v>10</v>
      </c>
      <c r="U120" s="85" t="s">
        <v>235</v>
      </c>
      <c r="V120" s="93">
        <v>45</v>
      </c>
      <c r="W120" s="93"/>
      <c r="X120" s="93">
        <v>50</v>
      </c>
      <c r="Y120" s="93"/>
      <c r="Z120" s="93"/>
      <c r="AA120" s="93"/>
      <c r="AB120" s="89">
        <v>40</v>
      </c>
      <c r="AC120" s="93">
        <v>45</v>
      </c>
      <c r="AD120" s="93">
        <v>50</v>
      </c>
      <c r="AE120" s="89">
        <v>40</v>
      </c>
      <c r="AF120" s="93"/>
      <c r="AG120" s="93">
        <v>50</v>
      </c>
      <c r="AH120" s="93"/>
      <c r="AI120" s="52">
        <f t="shared" si="8"/>
        <v>320</v>
      </c>
    </row>
    <row r="121" spans="20:35" x14ac:dyDescent="0.25">
      <c r="T121" s="92">
        <v>11</v>
      </c>
      <c r="U121" s="55" t="s">
        <v>236</v>
      </c>
      <c r="V121" s="21">
        <v>10</v>
      </c>
      <c r="W121" s="21"/>
      <c r="X121" s="21">
        <v>14</v>
      </c>
      <c r="Y121" s="21"/>
      <c r="Z121" s="21">
        <v>10</v>
      </c>
      <c r="AA121" s="21">
        <v>10</v>
      </c>
      <c r="AB121" s="34"/>
      <c r="AC121" s="21">
        <v>10</v>
      </c>
      <c r="AD121" s="21">
        <v>14</v>
      </c>
      <c r="AE121" s="34"/>
      <c r="AF121" s="21"/>
      <c r="AG121" s="21">
        <v>14</v>
      </c>
      <c r="AH121" s="21"/>
      <c r="AI121" s="52">
        <f t="shared" si="8"/>
        <v>82</v>
      </c>
    </row>
    <row r="122" spans="20:35" x14ac:dyDescent="0.25">
      <c r="T122" s="92">
        <v>12</v>
      </c>
      <c r="U122" s="55" t="s">
        <v>237</v>
      </c>
      <c r="V122" s="21"/>
      <c r="W122" s="21"/>
      <c r="X122" s="21">
        <v>7</v>
      </c>
      <c r="Y122" s="21"/>
      <c r="Z122" s="21">
        <v>7</v>
      </c>
      <c r="AA122" s="21"/>
      <c r="AB122" s="34">
        <v>4</v>
      </c>
      <c r="AC122" s="21"/>
      <c r="AD122" s="21">
        <v>7</v>
      </c>
      <c r="AE122" s="34">
        <v>4</v>
      </c>
      <c r="AF122" s="21"/>
      <c r="AG122" s="21">
        <v>7</v>
      </c>
      <c r="AH122" s="21"/>
      <c r="AI122" s="52">
        <f t="shared" si="8"/>
        <v>36</v>
      </c>
    </row>
    <row r="123" spans="20:35" x14ac:dyDescent="0.25">
      <c r="T123" s="30">
        <v>13</v>
      </c>
      <c r="U123" s="85" t="s">
        <v>238</v>
      </c>
      <c r="V123" s="93"/>
      <c r="W123" s="93"/>
      <c r="X123" s="93"/>
      <c r="Y123" s="93">
        <v>65</v>
      </c>
      <c r="Z123" s="93"/>
      <c r="AA123" s="93"/>
      <c r="AB123" s="89"/>
      <c r="AC123" s="93"/>
      <c r="AD123" s="93"/>
      <c r="AE123" s="89"/>
      <c r="AF123" s="93">
        <v>65</v>
      </c>
      <c r="AG123" s="93"/>
      <c r="AH123" s="93"/>
      <c r="AI123" s="52">
        <f t="shared" si="8"/>
        <v>130</v>
      </c>
    </row>
    <row r="124" spans="20:35" x14ac:dyDescent="0.25">
      <c r="T124" s="92">
        <v>14</v>
      </c>
      <c r="U124" s="55" t="s">
        <v>239</v>
      </c>
      <c r="V124" s="21"/>
      <c r="W124" s="21"/>
      <c r="X124" s="21"/>
      <c r="Y124" s="21"/>
      <c r="Z124" s="21"/>
      <c r="AA124" s="21">
        <v>100</v>
      </c>
      <c r="AB124" s="34"/>
      <c r="AC124" s="21"/>
      <c r="AD124" s="21"/>
      <c r="AE124" s="34"/>
      <c r="AF124" s="21"/>
      <c r="AG124" s="21"/>
      <c r="AH124" s="21"/>
      <c r="AI124" s="52">
        <f t="shared" si="8"/>
        <v>100</v>
      </c>
    </row>
    <row r="125" spans="20:35" x14ac:dyDescent="0.25">
      <c r="T125" s="90">
        <v>15</v>
      </c>
      <c r="U125" s="91" t="s">
        <v>110</v>
      </c>
      <c r="V125" s="22">
        <v>10</v>
      </c>
      <c r="W125" s="22">
        <v>11</v>
      </c>
      <c r="X125" s="22">
        <v>10</v>
      </c>
      <c r="Y125" s="22">
        <v>10</v>
      </c>
      <c r="Z125" s="22">
        <v>10</v>
      </c>
      <c r="AA125" s="22">
        <v>10</v>
      </c>
      <c r="AB125" s="38">
        <v>10</v>
      </c>
      <c r="AC125" s="22">
        <v>10</v>
      </c>
      <c r="AD125" s="22">
        <v>10</v>
      </c>
      <c r="AE125" s="38">
        <v>10</v>
      </c>
      <c r="AF125" s="22">
        <v>10</v>
      </c>
      <c r="AG125" s="22">
        <v>10</v>
      </c>
      <c r="AH125" s="22">
        <v>11</v>
      </c>
      <c r="AI125" s="52">
        <f t="shared" si="8"/>
        <v>132</v>
      </c>
    </row>
    <row r="126" spans="20:35" x14ac:dyDescent="0.25">
      <c r="T126" s="90">
        <v>16</v>
      </c>
      <c r="U126" s="91" t="s">
        <v>240</v>
      </c>
      <c r="V126" s="22"/>
      <c r="W126" s="22"/>
      <c r="X126" s="22"/>
      <c r="Y126" s="22"/>
      <c r="Z126" s="22">
        <v>100</v>
      </c>
      <c r="AA126" s="22"/>
      <c r="AB126" s="38"/>
      <c r="AC126" s="22"/>
      <c r="AD126" s="22"/>
      <c r="AE126" s="38"/>
      <c r="AF126" s="22"/>
      <c r="AG126" s="22"/>
      <c r="AH126" s="22">
        <v>100</v>
      </c>
      <c r="AI126" s="52">
        <f t="shared" si="8"/>
        <v>200</v>
      </c>
    </row>
    <row r="127" spans="20:35" x14ac:dyDescent="0.25">
      <c r="T127" s="21">
        <v>17</v>
      </c>
      <c r="U127" s="87" t="s">
        <v>121</v>
      </c>
      <c r="V127" s="46">
        <v>150</v>
      </c>
      <c r="W127" s="66"/>
      <c r="X127" s="66"/>
      <c r="Y127" s="66"/>
      <c r="Z127" s="66">
        <v>100</v>
      </c>
      <c r="AA127" s="66"/>
      <c r="AB127" s="88"/>
      <c r="AC127" s="46">
        <v>150</v>
      </c>
      <c r="AD127" s="66"/>
      <c r="AE127" s="88"/>
      <c r="AF127" s="66"/>
      <c r="AG127" s="66"/>
      <c r="AH127" s="66"/>
      <c r="AI127" s="52">
        <f t="shared" si="8"/>
        <v>400</v>
      </c>
    </row>
    <row r="128" spans="20:35" x14ac:dyDescent="0.25">
      <c r="T128" s="92">
        <v>18</v>
      </c>
      <c r="U128" s="55" t="s">
        <v>19</v>
      </c>
      <c r="V128" s="34"/>
      <c r="W128" s="21">
        <v>140</v>
      </c>
      <c r="X128" s="21"/>
      <c r="Y128" s="21"/>
      <c r="Z128" s="21"/>
      <c r="AA128" s="21"/>
      <c r="AB128" s="56"/>
      <c r="AC128" s="34"/>
      <c r="AD128" s="21"/>
      <c r="AE128" s="56"/>
      <c r="AF128" s="21"/>
      <c r="AG128" s="21"/>
      <c r="AH128" s="21"/>
      <c r="AI128" s="52">
        <f t="shared" si="8"/>
        <v>140</v>
      </c>
    </row>
    <row r="129" spans="20:35" x14ac:dyDescent="0.25">
      <c r="T129" s="90">
        <v>19</v>
      </c>
      <c r="U129" s="91" t="s">
        <v>170</v>
      </c>
      <c r="V129" s="38"/>
      <c r="W129" s="22">
        <v>60</v>
      </c>
      <c r="X129" s="22"/>
      <c r="Y129" s="22">
        <v>150</v>
      </c>
      <c r="Z129" s="22"/>
      <c r="AA129" s="22">
        <v>100</v>
      </c>
      <c r="AB129" s="17">
        <v>240</v>
      </c>
      <c r="AC129" s="38"/>
      <c r="AD129" s="22"/>
      <c r="AE129" s="17">
        <v>240</v>
      </c>
      <c r="AF129" s="22">
        <v>150</v>
      </c>
      <c r="AG129" s="22"/>
      <c r="AH129" s="22">
        <v>60</v>
      </c>
      <c r="AI129" s="52">
        <f t="shared" si="8"/>
        <v>1000</v>
      </c>
    </row>
    <row r="130" spans="20:35" x14ac:dyDescent="0.25">
      <c r="V130">
        <f>SUM(V114:V129)</f>
        <v>347</v>
      </c>
      <c r="W130">
        <f t="shared" ref="W130:AI130" si="9">SUM(W114:W129)</f>
        <v>333</v>
      </c>
      <c r="X130">
        <f t="shared" si="9"/>
        <v>350</v>
      </c>
      <c r="Y130">
        <f t="shared" si="9"/>
        <v>355</v>
      </c>
      <c r="Z130">
        <f t="shared" si="9"/>
        <v>357</v>
      </c>
      <c r="AA130">
        <f t="shared" si="9"/>
        <v>350</v>
      </c>
      <c r="AB130">
        <f t="shared" si="9"/>
        <v>344</v>
      </c>
      <c r="AC130">
        <f t="shared" si="9"/>
        <v>347</v>
      </c>
      <c r="AD130">
        <f t="shared" si="9"/>
        <v>350</v>
      </c>
      <c r="AE130">
        <f t="shared" si="9"/>
        <v>344</v>
      </c>
      <c r="AF130">
        <f t="shared" si="9"/>
        <v>355</v>
      </c>
      <c r="AG130">
        <f t="shared" si="9"/>
        <v>350</v>
      </c>
      <c r="AH130">
        <f t="shared" si="9"/>
        <v>293</v>
      </c>
      <c r="AI130">
        <f t="shared" si="9"/>
        <v>4475</v>
      </c>
    </row>
    <row r="132" spans="20:35" x14ac:dyDescent="0.25">
      <c r="T132" s="94"/>
      <c r="U132" s="94" t="s">
        <v>241</v>
      </c>
      <c r="V132" s="94">
        <v>1</v>
      </c>
      <c r="W132" s="94">
        <v>2</v>
      </c>
      <c r="X132" s="94">
        <v>3</v>
      </c>
      <c r="Y132" s="94">
        <v>4</v>
      </c>
      <c r="Z132" s="94">
        <v>5</v>
      </c>
      <c r="AA132" s="94">
        <v>6</v>
      </c>
      <c r="AB132" s="94">
        <v>7</v>
      </c>
      <c r="AC132" s="94">
        <v>8</v>
      </c>
      <c r="AD132" s="94">
        <v>9</v>
      </c>
      <c r="AE132" s="94">
        <v>10</v>
      </c>
      <c r="AF132" s="94">
        <v>11</v>
      </c>
      <c r="AG132" s="94">
        <v>12</v>
      </c>
      <c r="AH132" s="94">
        <v>13</v>
      </c>
      <c r="AI132" s="94" t="s">
        <v>174</v>
      </c>
    </row>
    <row r="133" spans="20:35" x14ac:dyDescent="0.25">
      <c r="T133" s="52">
        <v>1</v>
      </c>
      <c r="U133" s="21" t="s">
        <v>231</v>
      </c>
      <c r="V133" s="21"/>
      <c r="W133" s="21">
        <v>210</v>
      </c>
      <c r="X133" s="21"/>
      <c r="Y133" s="21"/>
      <c r="Z133" s="21"/>
      <c r="AA133" s="21">
        <v>210</v>
      </c>
      <c r="AB133" s="21"/>
      <c r="AC133" s="21"/>
      <c r="AD133" s="21"/>
      <c r="AE133" s="21"/>
      <c r="AF133" s="21">
        <v>210</v>
      </c>
      <c r="AG133" s="21"/>
      <c r="AH133" s="21">
        <v>210</v>
      </c>
      <c r="AI133" s="52">
        <f>SUM(V133:AH133)</f>
        <v>840</v>
      </c>
    </row>
    <row r="134" spans="20:35" x14ac:dyDescent="0.25">
      <c r="T134" s="52">
        <v>2</v>
      </c>
      <c r="U134" s="21" t="s">
        <v>208</v>
      </c>
      <c r="V134" s="21"/>
      <c r="W134" s="21">
        <v>105</v>
      </c>
      <c r="X134" s="21"/>
      <c r="Y134" s="21"/>
      <c r="Z134" s="21"/>
      <c r="AA134" s="21">
        <v>105</v>
      </c>
      <c r="AB134" s="21"/>
      <c r="AC134" s="21"/>
      <c r="AD134" s="21"/>
      <c r="AE134" s="21"/>
      <c r="AF134" s="21">
        <v>105</v>
      </c>
      <c r="AG134" s="21"/>
      <c r="AH134" s="21">
        <v>105</v>
      </c>
      <c r="AI134" s="52">
        <f t="shared" ref="AI134:AI148" si="10">SUM(V134:AH134)</f>
        <v>420</v>
      </c>
    </row>
    <row r="135" spans="20:35" x14ac:dyDescent="0.25">
      <c r="T135" s="52">
        <v>3</v>
      </c>
      <c r="U135" s="21" t="s">
        <v>201</v>
      </c>
      <c r="V135" s="21"/>
      <c r="W135" s="21">
        <v>105</v>
      </c>
      <c r="X135" s="21"/>
      <c r="Y135" s="21"/>
      <c r="Z135" s="21"/>
      <c r="AA135" s="21">
        <v>105</v>
      </c>
      <c r="AB135" s="21"/>
      <c r="AC135" s="21"/>
      <c r="AD135" s="21"/>
      <c r="AE135" s="21"/>
      <c r="AF135" s="21">
        <v>105</v>
      </c>
      <c r="AG135" s="21"/>
      <c r="AH135" s="21">
        <v>105</v>
      </c>
      <c r="AI135" s="52">
        <f t="shared" si="10"/>
        <v>420</v>
      </c>
    </row>
    <row r="136" spans="20:35" x14ac:dyDescent="0.25">
      <c r="T136" s="52">
        <v>4</v>
      </c>
      <c r="U136" s="55" t="s">
        <v>232</v>
      </c>
      <c r="V136" s="21"/>
      <c r="W136" s="21">
        <v>70</v>
      </c>
      <c r="X136" s="21">
        <v>70</v>
      </c>
      <c r="Y136" s="21"/>
      <c r="Z136" s="21"/>
      <c r="AA136" s="21">
        <v>70</v>
      </c>
      <c r="AB136" s="21"/>
      <c r="AC136" s="21">
        <v>70</v>
      </c>
      <c r="AD136" s="21"/>
      <c r="AE136" s="21">
        <v>70</v>
      </c>
      <c r="AF136" s="21">
        <v>70</v>
      </c>
      <c r="AG136" s="21"/>
      <c r="AH136" s="21">
        <v>70</v>
      </c>
      <c r="AI136" s="52">
        <f t="shared" si="10"/>
        <v>490</v>
      </c>
    </row>
    <row r="137" spans="20:35" x14ac:dyDescent="0.25">
      <c r="T137" s="57">
        <v>5</v>
      </c>
      <c r="U137" s="55" t="s">
        <v>233</v>
      </c>
      <c r="V137" s="21"/>
      <c r="W137" s="21">
        <v>20</v>
      </c>
      <c r="X137" s="21"/>
      <c r="Y137" s="21">
        <v>30</v>
      </c>
      <c r="Z137" s="56"/>
      <c r="AA137" s="21">
        <v>20</v>
      </c>
      <c r="AB137" s="21"/>
      <c r="AC137" s="21"/>
      <c r="AD137" s="21"/>
      <c r="AE137" s="21">
        <v>30</v>
      </c>
      <c r="AF137" s="21">
        <v>20</v>
      </c>
      <c r="AG137" s="21"/>
      <c r="AH137" s="21">
        <v>20</v>
      </c>
      <c r="AI137" s="52">
        <f t="shared" si="10"/>
        <v>140</v>
      </c>
    </row>
    <row r="138" spans="20:35" x14ac:dyDescent="0.25">
      <c r="T138" s="60">
        <v>7</v>
      </c>
      <c r="U138" s="55" t="s">
        <v>210</v>
      </c>
      <c r="V138" s="21"/>
      <c r="W138" s="21">
        <v>10</v>
      </c>
      <c r="X138" s="21"/>
      <c r="Y138" s="21"/>
      <c r="Z138" s="21"/>
      <c r="AA138" s="21">
        <v>10</v>
      </c>
      <c r="AB138" s="34"/>
      <c r="AC138" s="21"/>
      <c r="AD138" s="21"/>
      <c r="AE138" s="34">
        <v>5</v>
      </c>
      <c r="AF138" s="21">
        <v>10</v>
      </c>
      <c r="AG138" s="21"/>
      <c r="AH138" s="21">
        <v>10</v>
      </c>
      <c r="AI138" s="52">
        <f t="shared" si="10"/>
        <v>45</v>
      </c>
    </row>
    <row r="139" spans="20:35" x14ac:dyDescent="0.25">
      <c r="T139" s="60">
        <v>8</v>
      </c>
      <c r="U139" s="55" t="s">
        <v>113</v>
      </c>
      <c r="V139" s="21"/>
      <c r="W139" s="21">
        <v>10</v>
      </c>
      <c r="X139" s="21"/>
      <c r="Y139" s="21"/>
      <c r="Z139" s="21"/>
      <c r="AA139" s="21">
        <v>10</v>
      </c>
      <c r="AB139" s="34"/>
      <c r="AC139" s="21"/>
      <c r="AD139" s="21"/>
      <c r="AE139" s="34">
        <v>6</v>
      </c>
      <c r="AF139" s="21">
        <v>10</v>
      </c>
      <c r="AG139" s="21"/>
      <c r="AH139" s="21">
        <v>10</v>
      </c>
      <c r="AI139" s="52">
        <f t="shared" si="10"/>
        <v>46</v>
      </c>
    </row>
    <row r="140" spans="20:35" x14ac:dyDescent="0.25">
      <c r="T140" s="60">
        <v>9</v>
      </c>
      <c r="U140" s="55" t="s">
        <v>236</v>
      </c>
      <c r="V140" s="21"/>
      <c r="W140" s="21">
        <v>5</v>
      </c>
      <c r="X140" s="21"/>
      <c r="Y140" s="21"/>
      <c r="Z140" s="21"/>
      <c r="AA140" s="21">
        <v>5</v>
      </c>
      <c r="AB140" s="34"/>
      <c r="AC140" s="21"/>
      <c r="AD140" s="21"/>
      <c r="AE140" s="34">
        <v>10</v>
      </c>
      <c r="AF140" s="21">
        <v>5</v>
      </c>
      <c r="AG140" s="21"/>
      <c r="AH140" s="21">
        <v>5</v>
      </c>
      <c r="AI140" s="52">
        <f t="shared" si="10"/>
        <v>30</v>
      </c>
    </row>
    <row r="141" spans="20:35" x14ac:dyDescent="0.25">
      <c r="T141" s="92">
        <v>10</v>
      </c>
      <c r="U141" s="55" t="s">
        <v>237</v>
      </c>
      <c r="V141" s="21"/>
      <c r="W141" s="21"/>
      <c r="X141" s="21"/>
      <c r="Y141" s="21"/>
      <c r="Z141" s="21">
        <v>15</v>
      </c>
      <c r="AA141" s="21"/>
      <c r="AB141" s="34"/>
      <c r="AC141" s="21"/>
      <c r="AD141" s="21"/>
      <c r="AE141" s="34"/>
      <c r="AF141" s="21"/>
      <c r="AG141" s="21"/>
      <c r="AH141" s="21"/>
      <c r="AI141" s="52">
        <f t="shared" si="10"/>
        <v>15</v>
      </c>
    </row>
    <row r="142" spans="20:35" x14ac:dyDescent="0.25">
      <c r="T142" s="92">
        <v>11</v>
      </c>
      <c r="U142" s="55" t="s">
        <v>170</v>
      </c>
      <c r="V142" s="21"/>
      <c r="W142" s="21"/>
      <c r="X142" s="21">
        <v>350</v>
      </c>
      <c r="Y142" s="21"/>
      <c r="Z142" s="21"/>
      <c r="AA142" s="21"/>
      <c r="AB142" s="21"/>
      <c r="AC142" s="21">
        <v>350</v>
      </c>
      <c r="AD142" s="21"/>
      <c r="AE142" s="21"/>
      <c r="AF142" s="21"/>
      <c r="AG142" s="21"/>
      <c r="AH142" s="21"/>
      <c r="AI142" s="52">
        <f t="shared" si="10"/>
        <v>700</v>
      </c>
    </row>
    <row r="143" spans="20:35" x14ac:dyDescent="0.25">
      <c r="T143" s="90">
        <v>12</v>
      </c>
      <c r="U143" s="91" t="s">
        <v>110</v>
      </c>
      <c r="V143" s="22"/>
      <c r="W143" s="22">
        <v>7</v>
      </c>
      <c r="X143" s="22">
        <v>7</v>
      </c>
      <c r="Y143" s="22"/>
      <c r="Z143" s="22"/>
      <c r="AA143" s="22">
        <v>7</v>
      </c>
      <c r="AB143" s="22"/>
      <c r="AC143" s="22">
        <v>7</v>
      </c>
      <c r="AD143" s="22"/>
      <c r="AE143" s="22">
        <v>7</v>
      </c>
      <c r="AF143" s="22">
        <v>7</v>
      </c>
      <c r="AG143" s="22"/>
      <c r="AH143" s="22">
        <v>7</v>
      </c>
      <c r="AI143" s="52">
        <f t="shared" si="10"/>
        <v>49</v>
      </c>
    </row>
    <row r="144" spans="20:35" x14ac:dyDescent="0.25">
      <c r="T144" s="86">
        <v>13</v>
      </c>
      <c r="U144" s="87" t="s">
        <v>22</v>
      </c>
      <c r="V144" s="66"/>
      <c r="W144" s="66"/>
      <c r="X144" s="88">
        <v>35</v>
      </c>
      <c r="Y144" s="46"/>
      <c r="Z144" s="66"/>
      <c r="AA144" s="46"/>
      <c r="AB144" s="66"/>
      <c r="AC144" s="46">
        <v>35</v>
      </c>
      <c r="AD144" s="66"/>
      <c r="AE144" s="46"/>
      <c r="AF144" s="66"/>
      <c r="AG144" s="46"/>
      <c r="AH144" s="21"/>
      <c r="AI144" s="52">
        <f t="shared" si="10"/>
        <v>70</v>
      </c>
    </row>
    <row r="145" spans="20:35" x14ac:dyDescent="0.25">
      <c r="T145" s="92">
        <v>14</v>
      </c>
      <c r="U145" s="55" t="s">
        <v>55</v>
      </c>
      <c r="V145" s="21"/>
      <c r="W145" s="21"/>
      <c r="X145" s="56">
        <v>35</v>
      </c>
      <c r="Y145" s="34"/>
      <c r="Z145" s="21"/>
      <c r="AA145" s="34"/>
      <c r="AB145" s="21"/>
      <c r="AC145" s="34">
        <v>35</v>
      </c>
      <c r="AD145" s="21"/>
      <c r="AE145" s="34"/>
      <c r="AF145" s="21"/>
      <c r="AG145" s="34"/>
      <c r="AH145" s="21"/>
      <c r="AI145" s="52">
        <f t="shared" si="10"/>
        <v>70</v>
      </c>
    </row>
    <row r="146" spans="20:35" x14ac:dyDescent="0.25">
      <c r="T146" s="30">
        <v>15</v>
      </c>
      <c r="U146" s="85" t="s">
        <v>118</v>
      </c>
      <c r="V146" s="93"/>
      <c r="W146" s="93"/>
      <c r="X146" s="16">
        <v>35</v>
      </c>
      <c r="Y146" s="89"/>
      <c r="Z146" s="93"/>
      <c r="AA146" s="89"/>
      <c r="AB146" s="93"/>
      <c r="AC146" s="89">
        <v>35</v>
      </c>
      <c r="AD146" s="93"/>
      <c r="AE146" s="89"/>
      <c r="AF146" s="93"/>
      <c r="AG146" s="89"/>
      <c r="AH146" s="93"/>
      <c r="AI146" s="52">
        <f t="shared" si="10"/>
        <v>70</v>
      </c>
    </row>
    <row r="147" spans="20:35" x14ac:dyDescent="0.25">
      <c r="T147" s="92">
        <v>16</v>
      </c>
      <c r="U147" s="55" t="s">
        <v>24</v>
      </c>
      <c r="V147" s="21"/>
      <c r="W147" s="21"/>
      <c r="X147" s="56">
        <v>35</v>
      </c>
      <c r="Y147" s="34"/>
      <c r="Z147" s="21"/>
      <c r="AA147" s="34"/>
      <c r="AB147" s="21"/>
      <c r="AC147" s="34">
        <v>35</v>
      </c>
      <c r="AD147" s="21"/>
      <c r="AE147" s="34"/>
      <c r="AF147" s="21"/>
      <c r="AG147" s="34"/>
      <c r="AH147" s="21"/>
      <c r="AI147" s="52">
        <f t="shared" si="10"/>
        <v>70</v>
      </c>
    </row>
    <row r="148" spans="20:35" x14ac:dyDescent="0.25">
      <c r="T148" s="90">
        <v>17</v>
      </c>
      <c r="U148" s="91" t="s">
        <v>14</v>
      </c>
      <c r="V148" s="22"/>
      <c r="W148" s="22"/>
      <c r="X148" s="17">
        <v>25</v>
      </c>
      <c r="Y148" s="38"/>
      <c r="Z148" s="22"/>
      <c r="AA148" s="38"/>
      <c r="AB148" s="22"/>
      <c r="AC148" s="38">
        <v>25</v>
      </c>
      <c r="AD148" s="22"/>
      <c r="AE148" s="38"/>
      <c r="AF148" s="22"/>
      <c r="AG148" s="38"/>
      <c r="AH148" s="22"/>
      <c r="AI148" s="52">
        <f t="shared" si="10"/>
        <v>50</v>
      </c>
    </row>
    <row r="149" spans="20:35" x14ac:dyDescent="0.25">
      <c r="V149">
        <f>SUM(V133:V148)</f>
        <v>0</v>
      </c>
      <c r="W149">
        <f t="shared" ref="W149:AI149" si="11">SUM(W133:W148)</f>
        <v>542</v>
      </c>
      <c r="X149">
        <f t="shared" si="11"/>
        <v>592</v>
      </c>
      <c r="Y149">
        <f t="shared" si="11"/>
        <v>30</v>
      </c>
      <c r="Z149">
        <f t="shared" si="11"/>
        <v>15</v>
      </c>
      <c r="AA149">
        <f t="shared" si="11"/>
        <v>542</v>
      </c>
      <c r="AB149">
        <f t="shared" si="11"/>
        <v>0</v>
      </c>
      <c r="AC149">
        <f t="shared" si="11"/>
        <v>592</v>
      </c>
      <c r="AD149">
        <f t="shared" si="11"/>
        <v>0</v>
      </c>
      <c r="AE149">
        <f t="shared" si="11"/>
        <v>128</v>
      </c>
      <c r="AF149">
        <f t="shared" si="11"/>
        <v>542</v>
      </c>
      <c r="AG149">
        <f t="shared" si="11"/>
        <v>0</v>
      </c>
      <c r="AH149">
        <f t="shared" si="11"/>
        <v>542</v>
      </c>
      <c r="AI149">
        <f t="shared" si="11"/>
        <v>3525</v>
      </c>
    </row>
    <row r="186" spans="22:34" x14ac:dyDescent="0.25">
      <c r="V186" s="75"/>
      <c r="W186" s="74"/>
      <c r="X186" s="75"/>
      <c r="Y186" s="75"/>
      <c r="Z186" s="75"/>
      <c r="AA186" s="75"/>
      <c r="AB186" s="75"/>
      <c r="AC186" s="75"/>
      <c r="AD186" s="75"/>
      <c r="AE186" s="75"/>
      <c r="AF186" s="75"/>
      <c r="AG186" s="75"/>
      <c r="AH186" s="75"/>
    </row>
    <row r="187" spans="22:34" x14ac:dyDescent="0.25">
      <c r="V187" s="52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52"/>
    </row>
    <row r="188" spans="22:34" x14ac:dyDescent="0.25">
      <c r="V188" s="52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52"/>
    </row>
    <row r="189" spans="22:34" x14ac:dyDescent="0.25">
      <c r="V189" s="52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52"/>
    </row>
    <row r="190" spans="22:34" x14ac:dyDescent="0.25">
      <c r="V190" s="52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52"/>
    </row>
    <row r="191" spans="22:34" x14ac:dyDescent="0.25">
      <c r="V191" s="52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52"/>
    </row>
    <row r="192" spans="22:34" x14ac:dyDescent="0.25">
      <c r="V192" s="52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52"/>
    </row>
    <row r="193" spans="22:34" x14ac:dyDescent="0.25">
      <c r="V193" s="52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52"/>
    </row>
    <row r="194" spans="22:34" x14ac:dyDescent="0.25">
      <c r="V194" s="52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52"/>
    </row>
    <row r="195" spans="22:34" x14ac:dyDescent="0.25">
      <c r="V195" s="52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52"/>
    </row>
    <row r="196" spans="22:34" x14ac:dyDescent="0.25">
      <c r="V196" s="52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52"/>
    </row>
    <row r="197" spans="22:34" x14ac:dyDescent="0.25">
      <c r="V197" s="52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52"/>
    </row>
    <row r="198" spans="22:34" x14ac:dyDescent="0.25">
      <c r="V198" s="52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52"/>
    </row>
    <row r="199" spans="22:34" x14ac:dyDescent="0.25">
      <c r="V199" s="52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52"/>
    </row>
    <row r="200" spans="22:34" x14ac:dyDescent="0.25">
      <c r="V200" s="52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52"/>
    </row>
    <row r="201" spans="22:34" x14ac:dyDescent="0.25">
      <c r="V201" s="52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52"/>
    </row>
    <row r="202" spans="22:34" x14ac:dyDescent="0.25">
      <c r="V202" s="52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52"/>
    </row>
    <row r="203" spans="22:34" x14ac:dyDescent="0.25">
      <c r="V203" s="52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52"/>
    </row>
    <row r="204" spans="22:34" x14ac:dyDescent="0.25">
      <c r="V204" s="52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52"/>
    </row>
    <row r="205" spans="22:34" x14ac:dyDescent="0.25">
      <c r="V205" s="52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52"/>
    </row>
    <row r="206" spans="22:34" x14ac:dyDescent="0.25">
      <c r="V206" s="52"/>
      <c r="W206" s="55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52"/>
    </row>
    <row r="207" spans="22:34" x14ac:dyDescent="0.25">
      <c r="V207" s="57"/>
      <c r="W207" s="55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52"/>
    </row>
    <row r="208" spans="22:34" x14ac:dyDescent="0.25">
      <c r="AH208" s="69"/>
    </row>
  </sheetData>
  <mergeCells count="1">
    <mergeCell ref="AJ24:AJ25"/>
  </mergeCells>
  <pageMargins left="0.7" right="0.7" top="0.75" bottom="0.75" header="0.3" footer="0.3"/>
  <pageSetup paperSize="9" orientation="portrait" horizontalDpi="180" verticalDpi="180" r:id="rId1"/>
  <ignoredErrors>
    <ignoredError sqref="V149:AG149 AH149 V130" formulaRange="1"/>
    <ignoredError sqref="AI8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95"/>
  <sheetViews>
    <sheetView workbookViewId="0">
      <selection activeCell="V36" sqref="V36"/>
    </sheetView>
  </sheetViews>
  <sheetFormatPr defaultRowHeight="15" x14ac:dyDescent="0.25"/>
  <sheetData>
    <row r="4" spans="18:18" x14ac:dyDescent="0.25">
      <c r="R4">
        <v>230</v>
      </c>
    </row>
    <row r="94" spans="2:16" x14ac:dyDescent="0.25">
      <c r="P94">
        <v>70</v>
      </c>
    </row>
    <row r="95" spans="2:16" x14ac:dyDescent="0.25">
      <c r="B95">
        <v>60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Меню</vt:lpstr>
      <vt:lpstr>Раскладка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2012-10-30T20:24:27Z</dcterms:modified>
</cp:coreProperties>
</file>